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yRide Information &amp; History\Web\Shari's web graphs\"/>
    </mc:Choice>
  </mc:AlternateContent>
  <xr:revisionPtr revIDLastSave="0" documentId="13_ncr:1_{70C0B1A2-214D-4F2A-9F19-A4A1F812F64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" sheetId="1" r:id="rId1"/>
    <sheet name="Pass. Per Rev. Hr." sheetId="2" r:id="rId2"/>
    <sheet name="Revenue Sources" sheetId="4" r:id="rId3"/>
  </sheets>
  <definedNames>
    <definedName name="__123Graph_A" hidden="1">A!$M$18:$R$18</definedName>
    <definedName name="__123Graph_AFRPASS" hidden="1">A!$M$23:$R$23</definedName>
    <definedName name="__123Graph_AREVEXP" hidden="1">A!$M$18:$R$18</definedName>
    <definedName name="__123Graph_BFRPASS" hidden="1">A!$M$28:$R$28</definedName>
    <definedName name="__123Graph_CFRPASS" hidden="1">A!$M$29:$Q$29</definedName>
    <definedName name="__123Graph_X" hidden="1">A!$M$6:$R$6</definedName>
    <definedName name="__123Graph_XFRPASS" hidden="1">A!$M$6:$R$6</definedName>
    <definedName name="__123Graph_XREVEXP" hidden="1">A!$M$6:$R$6</definedName>
    <definedName name="_1__123Graph_ACHART_1" hidden="1">A!$C$13:$X$13</definedName>
    <definedName name="_2__123Graph_BCHART_1" hidden="1">A!$C$8:$X$8</definedName>
    <definedName name="_3__123Graph_XCHART_1" hidden="1">A!$C$6:$X$6</definedName>
    <definedName name="_xlnm.Print_Area" localSheetId="0">A!$AL$51:$AM$60</definedName>
    <definedName name="_xlnm.Print_Area" localSheetId="2">'Revenue Sources'!$B:$L</definedName>
    <definedName name="Print_Area_MI" localSheetId="0">A!$C$1:$R$124</definedName>
    <definedName name="_xlnm.Print_Titles" localSheetId="0">A!$1:$6,A!$A:$B</definedName>
    <definedName name="Print_Titles_MI" localSheetId="0">A!$1:$6,A!$A:$B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9" i="1" l="1"/>
  <c r="AU19" i="1"/>
  <c r="AV19" i="1"/>
  <c r="AO19" i="1"/>
  <c r="AP19" i="1"/>
  <c r="AQ19" i="1"/>
  <c r="AR19" i="1"/>
  <c r="AS19" i="1"/>
  <c r="AN19" i="1"/>
  <c r="AU121" i="1" l="1"/>
  <c r="AV121" i="1"/>
  <c r="AU118" i="1" l="1"/>
  <c r="AV118" i="1"/>
  <c r="AT114" i="1"/>
  <c r="AV114" i="1" l="1"/>
  <c r="AV58" i="1"/>
  <c r="AV64" i="1" s="1"/>
  <c r="AV47" i="1"/>
  <c r="AV46" i="1"/>
  <c r="AV40" i="1"/>
  <c r="AV37" i="1"/>
  <c r="AV36" i="1"/>
  <c r="AV24" i="1"/>
  <c r="AV23" i="1"/>
  <c r="AV28" i="1"/>
  <c r="AV14" i="1"/>
  <c r="AV13" i="1"/>
  <c r="AV11" i="1"/>
  <c r="AT28" i="1"/>
  <c r="AV27" i="1" l="1"/>
  <c r="AV25" i="1"/>
  <c r="AV26" i="1" s="1"/>
  <c r="AV63" i="1"/>
  <c r="AV15" i="1"/>
  <c r="AV16" i="1"/>
  <c r="AU58" i="1" l="1"/>
  <c r="AU64" i="1" s="1"/>
  <c r="AU63" i="1"/>
  <c r="AU46" i="1"/>
  <c r="AU47" i="1"/>
  <c r="AU40" i="1"/>
  <c r="AU36" i="1"/>
  <c r="AU37" i="1"/>
  <c r="AU23" i="1"/>
  <c r="AU25" i="1"/>
  <c r="AU16" i="1"/>
  <c r="AU13" i="1"/>
  <c r="AU26" i="1" l="1"/>
  <c r="AU28" i="1"/>
  <c r="AU27" i="1"/>
  <c r="AU15" i="1"/>
  <c r="AU11" i="1"/>
  <c r="AU14" i="1"/>
  <c r="AU114" i="1" l="1"/>
  <c r="AL15" i="1" l="1"/>
  <c r="AS20" i="1" l="1"/>
  <c r="AS28" i="1" l="1"/>
  <c r="AT121" i="1"/>
  <c r="AT118" i="1"/>
  <c r="AT47" i="1"/>
  <c r="AT46" i="1"/>
  <c r="AT40" i="1"/>
  <c r="AT37" i="1"/>
  <c r="AT36" i="1"/>
  <c r="AT25" i="1"/>
  <c r="AT11" i="1" l="1"/>
  <c r="AT16" i="1"/>
  <c r="AT13" i="1"/>
  <c r="AT14" i="1"/>
  <c r="AT23" i="1"/>
  <c r="AT27" i="1" s="1"/>
  <c r="AT15" i="1"/>
  <c r="AT26" i="1" l="1"/>
  <c r="AQ51" i="1"/>
  <c r="AR51" i="1"/>
  <c r="AR25" i="1"/>
  <c r="AR13" i="1"/>
  <c r="AS13" i="1"/>
  <c r="AR11" i="1"/>
  <c r="AS11" i="1"/>
  <c r="AS14" i="1" l="1"/>
  <c r="AS15" i="1"/>
  <c r="AS16" i="1"/>
  <c r="AS26" i="1"/>
  <c r="AS30" i="1"/>
  <c r="AS36" i="1"/>
  <c r="AS37" i="1"/>
  <c r="AS40" i="1"/>
  <c r="AS46" i="1"/>
  <c r="AS47" i="1"/>
  <c r="AS58" i="1"/>
  <c r="AS64" i="1" s="1"/>
  <c r="AS63" i="1"/>
  <c r="AS114" i="1"/>
  <c r="AS118" i="1"/>
  <c r="AS121" i="1"/>
  <c r="AS27" i="1" l="1"/>
  <c r="AR121" i="1"/>
  <c r="AR118" i="1"/>
  <c r="AR114" i="1"/>
  <c r="AR58" i="1"/>
  <c r="AR47" i="1"/>
  <c r="AR46" i="1"/>
  <c r="AR40" i="1"/>
  <c r="AR37" i="1"/>
  <c r="AR36" i="1"/>
  <c r="AR23" i="1"/>
  <c r="AR27" i="1" s="1"/>
  <c r="AR63" i="1"/>
  <c r="AR14" i="1"/>
  <c r="AR20" i="1" l="1"/>
  <c r="AR15" i="1"/>
  <c r="AR64" i="1"/>
  <c r="AR16" i="1"/>
  <c r="AR28" i="1"/>
  <c r="AR30" i="1" s="1"/>
  <c r="AR26" i="1"/>
  <c r="AQ23" i="1"/>
  <c r="AQ114" i="1"/>
  <c r="AQ14" i="1"/>
  <c r="AQ11" i="1"/>
  <c r="AQ16" i="1" l="1"/>
  <c r="AQ15" i="1"/>
  <c r="AQ58" i="1" l="1"/>
  <c r="AQ28" i="1"/>
  <c r="AQ25" i="1"/>
  <c r="AL114" i="1"/>
  <c r="AH114" i="1"/>
  <c r="AI114" i="1"/>
  <c r="AJ114" i="1"/>
  <c r="AK114" i="1"/>
  <c r="AM114" i="1"/>
  <c r="AN114" i="1"/>
  <c r="AP114" i="1"/>
  <c r="AP16" i="1"/>
  <c r="AP15" i="1"/>
  <c r="AP118" i="1"/>
  <c r="AP51" i="1"/>
  <c r="AP63" i="1" s="1"/>
  <c r="AP47" i="1"/>
  <c r="AP46" i="1"/>
  <c r="AP40" i="1"/>
  <c r="AP37" i="1"/>
  <c r="AP36" i="1"/>
  <c r="AP30" i="1"/>
  <c r="AP26" i="1"/>
  <c r="AP20" i="1"/>
  <c r="AP14" i="1"/>
  <c r="AP13" i="1"/>
  <c r="AP11" i="1"/>
  <c r="AP58" i="1" l="1"/>
  <c r="AP64" i="1" s="1"/>
  <c r="AP27" i="1"/>
  <c r="AN26" i="1"/>
  <c r="AO8" i="1" l="1"/>
  <c r="AO114" i="1" s="1"/>
  <c r="AO121" i="1" l="1"/>
  <c r="AO118" i="1"/>
  <c r="AO51" i="1"/>
  <c r="AO47" i="1"/>
  <c r="AO46" i="1"/>
  <c r="AO40" i="1"/>
  <c r="AO37" i="1"/>
  <c r="AO36" i="1"/>
  <c r="AO30" i="1"/>
  <c r="AO27" i="1"/>
  <c r="AO26" i="1"/>
  <c r="AO20" i="1"/>
  <c r="AO16" i="1"/>
  <c r="AO15" i="1"/>
  <c r="AO14" i="1"/>
  <c r="AO13" i="1"/>
  <c r="AO11" i="1"/>
  <c r="AO58" i="1" l="1"/>
  <c r="AO64" i="1" s="1"/>
  <c r="AO63" i="1"/>
  <c r="AQ121" i="1" l="1"/>
  <c r="AQ118" i="1"/>
  <c r="AQ47" i="1"/>
  <c r="AQ46" i="1"/>
  <c r="AQ40" i="1"/>
  <c r="AQ37" i="1"/>
  <c r="AQ36" i="1"/>
  <c r="AQ30" i="1"/>
  <c r="AQ27" i="1"/>
  <c r="AQ26" i="1"/>
  <c r="AQ20" i="1"/>
  <c r="AQ13" i="1"/>
  <c r="AN51" i="1"/>
  <c r="AN63" i="1" s="1"/>
  <c r="AQ64" i="1" l="1"/>
  <c r="AQ63" i="1"/>
  <c r="AN121" i="1"/>
  <c r="AM121" i="1"/>
  <c r="AL121" i="1"/>
  <c r="AK121" i="1"/>
  <c r="AN118" i="1"/>
  <c r="AM118" i="1"/>
  <c r="AL118" i="1"/>
  <c r="AK118" i="1"/>
  <c r="AL108" i="1"/>
  <c r="AK108" i="1"/>
  <c r="AK106" i="1"/>
  <c r="AN58" i="1"/>
  <c r="AN64" i="1" s="1"/>
  <c r="AM51" i="1"/>
  <c r="AL51" i="1"/>
  <c r="AK51" i="1"/>
  <c r="AN47" i="1"/>
  <c r="AM47" i="1"/>
  <c r="AL47" i="1"/>
  <c r="AK47" i="1"/>
  <c r="AN46" i="1"/>
  <c r="AM46" i="1"/>
  <c r="AL46" i="1"/>
  <c r="AK46" i="1"/>
  <c r="AN40" i="1"/>
  <c r="AM40" i="1"/>
  <c r="AL40" i="1"/>
  <c r="AK40" i="1"/>
  <c r="AN37" i="1"/>
  <c r="AM37" i="1"/>
  <c r="AL37" i="1"/>
  <c r="AK37" i="1"/>
  <c r="AN36" i="1"/>
  <c r="AM36" i="1"/>
  <c r="AL36" i="1"/>
  <c r="AK36" i="1"/>
  <c r="AN30" i="1"/>
  <c r="AM30" i="1"/>
  <c r="AL30" i="1"/>
  <c r="AK29" i="1"/>
  <c r="AK28" i="1"/>
  <c r="AM27" i="1"/>
  <c r="AK27" i="1"/>
  <c r="AM26" i="1"/>
  <c r="AK26" i="1"/>
  <c r="AL25" i="1"/>
  <c r="AN27" i="1"/>
  <c r="AL24" i="1"/>
  <c r="AL23" i="1"/>
  <c r="AN20" i="1"/>
  <c r="AM20" i="1"/>
  <c r="AL20" i="1"/>
  <c r="AK20" i="1"/>
  <c r="AN16" i="1"/>
  <c r="AM16" i="1"/>
  <c r="AL16" i="1"/>
  <c r="AK16" i="1"/>
  <c r="AN15" i="1"/>
  <c r="AM15" i="1"/>
  <c r="AK15" i="1"/>
  <c r="AN14" i="1"/>
  <c r="AM14" i="1"/>
  <c r="AL14" i="1"/>
  <c r="AK14" i="1"/>
  <c r="AN13" i="1"/>
  <c r="AM13" i="1"/>
  <c r="AL13" i="1"/>
  <c r="AK13" i="1"/>
  <c r="AN11" i="1"/>
  <c r="AM11" i="1"/>
  <c r="AL11" i="1"/>
  <c r="AK11" i="1"/>
  <c r="AJ118" i="1"/>
  <c r="AJ60" i="1"/>
  <c r="AI52" i="1"/>
  <c r="AJ121" i="1"/>
  <c r="AJ108" i="1"/>
  <c r="AJ51" i="1"/>
  <c r="AJ47" i="1"/>
  <c r="AJ46" i="1"/>
  <c r="AJ40" i="1"/>
  <c r="AJ37" i="1"/>
  <c r="AJ36" i="1"/>
  <c r="AJ30" i="1"/>
  <c r="AJ27" i="1"/>
  <c r="AJ26" i="1"/>
  <c r="AJ20" i="1"/>
  <c r="AJ16" i="1"/>
  <c r="AJ15" i="1"/>
  <c r="AJ14" i="1"/>
  <c r="AJ13" i="1"/>
  <c r="AJ11" i="1"/>
  <c r="AI121" i="1"/>
  <c r="AI118" i="1"/>
  <c r="AI108" i="1"/>
  <c r="AI106" i="1"/>
  <c r="AI51" i="1"/>
  <c r="AI47" i="1"/>
  <c r="AI46" i="1"/>
  <c r="AI40" i="1"/>
  <c r="AI37" i="1"/>
  <c r="AI36" i="1"/>
  <c r="AI30" i="1"/>
  <c r="AI23" i="1"/>
  <c r="AI24" i="1"/>
  <c r="AI25" i="1"/>
  <c r="AI20" i="1"/>
  <c r="AI16" i="1"/>
  <c r="AI15" i="1"/>
  <c r="AI14" i="1"/>
  <c r="AI13" i="1"/>
  <c r="AI11" i="1"/>
  <c r="AG19" i="1"/>
  <c r="AG20" i="1" s="1"/>
  <c r="AF19" i="1"/>
  <c r="AF51" i="1" s="1"/>
  <c r="AH121" i="1"/>
  <c r="AH118" i="1"/>
  <c r="AH108" i="1"/>
  <c r="AH106" i="1"/>
  <c r="AH51" i="1"/>
  <c r="AH63" i="1" s="1"/>
  <c r="AH47" i="1"/>
  <c r="AH46" i="1"/>
  <c r="AH40" i="1"/>
  <c r="AH37" i="1"/>
  <c r="AH36" i="1"/>
  <c r="AH30" i="1"/>
  <c r="AH23" i="1"/>
  <c r="AH24" i="1"/>
  <c r="AH25" i="1"/>
  <c r="AH20" i="1"/>
  <c r="AH16" i="1"/>
  <c r="AH15" i="1"/>
  <c r="AH14" i="1"/>
  <c r="AH13" i="1"/>
  <c r="AH11" i="1"/>
  <c r="AE29" i="1"/>
  <c r="AE51" i="1"/>
  <c r="AE58" i="1" s="1"/>
  <c r="AE64" i="1" s="1"/>
  <c r="AF108" i="1"/>
  <c r="AG108" i="1"/>
  <c r="AE108" i="1"/>
  <c r="AE28" i="1"/>
  <c r="AG121" i="1"/>
  <c r="AG118" i="1"/>
  <c r="AG106" i="1"/>
  <c r="AG47" i="1"/>
  <c r="AG46" i="1"/>
  <c r="AG40" i="1"/>
  <c r="AG37" i="1"/>
  <c r="AG36" i="1"/>
  <c r="AG30" i="1"/>
  <c r="AG16" i="1"/>
  <c r="AF121" i="1"/>
  <c r="AF118" i="1"/>
  <c r="AF114" i="1"/>
  <c r="AF106" i="1"/>
  <c r="AF46" i="1"/>
  <c r="AF47" i="1"/>
  <c r="AE23" i="1"/>
  <c r="AE26" i="1" s="1"/>
  <c r="AF30" i="1"/>
  <c r="AF26" i="1"/>
  <c r="AF27" i="1"/>
  <c r="AF36" i="1"/>
  <c r="AF37" i="1"/>
  <c r="AF40" i="1"/>
  <c r="AF16" i="1"/>
  <c r="AF15" i="1"/>
  <c r="AF14" i="1"/>
  <c r="AF13" i="1"/>
  <c r="AF11" i="1"/>
  <c r="AD51" i="1"/>
  <c r="AD58" i="1" s="1"/>
  <c r="AD64" i="1" s="1"/>
  <c r="AD8" i="1"/>
  <c r="AD114" i="1" s="1"/>
  <c r="AC8" i="1"/>
  <c r="AC15" i="1" s="1"/>
  <c r="AE121" i="1"/>
  <c r="AE118" i="1"/>
  <c r="AE114" i="1"/>
  <c r="AE106" i="1"/>
  <c r="AE47" i="1"/>
  <c r="AE46" i="1"/>
  <c r="AE40" i="1"/>
  <c r="AE37" i="1"/>
  <c r="AE36" i="1"/>
  <c r="AE20" i="1"/>
  <c r="AE16" i="1"/>
  <c r="AE15" i="1"/>
  <c r="AE14" i="1"/>
  <c r="AE13" i="1"/>
  <c r="AE1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AB114" i="1"/>
  <c r="AA114" i="1"/>
  <c r="Z114" i="1"/>
  <c r="Y114" i="1"/>
  <c r="X114" i="1"/>
  <c r="W114" i="1"/>
  <c r="V8" i="1"/>
  <c r="V114" i="1" s="1"/>
  <c r="U114" i="1"/>
  <c r="T114" i="1"/>
  <c r="S114" i="1"/>
  <c r="R114" i="1"/>
  <c r="Q8" i="1"/>
  <c r="Q114" i="1" s="1"/>
  <c r="P8" i="1"/>
  <c r="P114" i="1" s="1"/>
  <c r="O8" i="1"/>
  <c r="O15" i="1" s="1"/>
  <c r="N8" i="1"/>
  <c r="N114" i="1" s="1"/>
  <c r="M8" i="1"/>
  <c r="M14" i="1" s="1"/>
  <c r="L8" i="1"/>
  <c r="L114" i="1" s="1"/>
  <c r="K8" i="1"/>
  <c r="K114" i="1" s="1"/>
  <c r="J8" i="1"/>
  <c r="J114" i="1" s="1"/>
  <c r="I8" i="1"/>
  <c r="I114" i="1" s="1"/>
  <c r="H8" i="1"/>
  <c r="H114" i="1" s="1"/>
  <c r="Z109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AC58" i="1"/>
  <c r="AC64" i="1" s="1"/>
  <c r="AB58" i="1"/>
  <c r="AB64" i="1" s="1"/>
  <c r="AA58" i="1"/>
  <c r="AA64" i="1" s="1"/>
  <c r="Z58" i="1"/>
  <c r="Z64" i="1" s="1"/>
  <c r="Y58" i="1"/>
  <c r="Y64" i="1" s="1"/>
  <c r="X51" i="1"/>
  <c r="X63" i="1" s="1"/>
  <c r="X55" i="1"/>
  <c r="W51" i="1"/>
  <c r="W63" i="1" s="1"/>
  <c r="W55" i="1"/>
  <c r="V58" i="1"/>
  <c r="V64" i="1" s="1"/>
  <c r="U51" i="1"/>
  <c r="U63" i="1" s="1"/>
  <c r="U58" i="1"/>
  <c r="U64" i="1" s="1"/>
  <c r="T51" i="1"/>
  <c r="T58" i="1" s="1"/>
  <c r="T64" i="1" s="1"/>
  <c r="S51" i="1"/>
  <c r="S58" i="1" s="1"/>
  <c r="S64" i="1" s="1"/>
  <c r="R51" i="1"/>
  <c r="R58" i="1" s="1"/>
  <c r="R64" i="1" s="1"/>
  <c r="Q58" i="1"/>
  <c r="Q64" i="1" s="1"/>
  <c r="P51" i="1"/>
  <c r="P63" i="1" s="1"/>
  <c r="O51" i="1"/>
  <c r="O58" i="1" s="1"/>
  <c r="O64" i="1" s="1"/>
  <c r="N51" i="1"/>
  <c r="N58" i="1" s="1"/>
  <c r="N64" i="1" s="1"/>
  <c r="M51" i="1"/>
  <c r="M58" i="1" s="1"/>
  <c r="M64" i="1" s="1"/>
  <c r="L51" i="1"/>
  <c r="L58" i="1" s="1"/>
  <c r="L64" i="1" s="1"/>
  <c r="K51" i="1"/>
  <c r="K58" i="1" s="1"/>
  <c r="K64" i="1" s="1"/>
  <c r="J51" i="1"/>
  <c r="J63" i="1" s="1"/>
  <c r="I51" i="1"/>
  <c r="I58" i="1" s="1"/>
  <c r="I64" i="1" s="1"/>
  <c r="H51" i="1"/>
  <c r="H58" i="1" s="1"/>
  <c r="H64" i="1" s="1"/>
  <c r="G51" i="1"/>
  <c r="G58" i="1" s="1"/>
  <c r="G64" i="1" s="1"/>
  <c r="F51" i="1"/>
  <c r="F58" i="1" s="1"/>
  <c r="F64" i="1" s="1"/>
  <c r="E51" i="1"/>
  <c r="E58" i="1" s="1"/>
  <c r="E64" i="1" s="1"/>
  <c r="D51" i="1"/>
  <c r="D58" i="1" s="1"/>
  <c r="D64" i="1" s="1"/>
  <c r="C51" i="1"/>
  <c r="C58" i="1" s="1"/>
  <c r="C64" i="1" s="1"/>
  <c r="AC63" i="1"/>
  <c r="AB63" i="1"/>
  <c r="AA63" i="1"/>
  <c r="Z63" i="1"/>
  <c r="Y63" i="1"/>
  <c r="V63" i="1"/>
  <c r="Q63" i="1"/>
  <c r="N63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19" i="1"/>
  <c r="P20" i="1" s="1"/>
  <c r="O19" i="1"/>
  <c r="O20" i="1" s="1"/>
  <c r="N19" i="1"/>
  <c r="N20" i="1" s="1"/>
  <c r="M19" i="1"/>
  <c r="M20" i="1" s="1"/>
  <c r="L19" i="1"/>
  <c r="L20" i="1" s="1"/>
  <c r="K19" i="1"/>
  <c r="K20" i="1" s="1"/>
  <c r="J19" i="1"/>
  <c r="J20" i="1" s="1"/>
  <c r="I19" i="1"/>
  <c r="I20" i="1" s="1"/>
  <c r="H19" i="1"/>
  <c r="H20" i="1" s="1"/>
  <c r="G19" i="1"/>
  <c r="G20" i="1" s="1"/>
  <c r="F19" i="1"/>
  <c r="F20" i="1" s="1"/>
  <c r="E19" i="1"/>
  <c r="E20" i="1" s="1"/>
  <c r="D19" i="1"/>
  <c r="D20" i="1" s="1"/>
  <c r="C19" i="1"/>
  <c r="C20" i="1" s="1"/>
  <c r="AD16" i="1"/>
  <c r="AC16" i="1"/>
  <c r="AB16" i="1"/>
  <c r="AA16" i="1"/>
  <c r="Z16" i="1"/>
  <c r="Y16" i="1"/>
  <c r="X16" i="1"/>
  <c r="W16" i="1"/>
  <c r="V12" i="1"/>
  <c r="V16" i="1" s="1"/>
  <c r="U16" i="1"/>
  <c r="T16" i="1"/>
  <c r="S16" i="1"/>
  <c r="R16" i="1"/>
  <c r="Q12" i="1"/>
  <c r="Q16" i="1" s="1"/>
  <c r="P12" i="1"/>
  <c r="P16" i="1" s="1"/>
  <c r="O12" i="1"/>
  <c r="O16" i="1" s="1"/>
  <c r="N12" i="1"/>
  <c r="N16" i="1" s="1"/>
  <c r="M12" i="1"/>
  <c r="M16" i="1" s="1"/>
  <c r="L12" i="1"/>
  <c r="L16" i="1" s="1"/>
  <c r="K12" i="1"/>
  <c r="K16" i="1" s="1"/>
  <c r="J12" i="1"/>
  <c r="J16" i="1" s="1"/>
  <c r="I12" i="1"/>
  <c r="I16" i="1" s="1"/>
  <c r="H16" i="1"/>
  <c r="G16" i="1"/>
  <c r="F16" i="1"/>
  <c r="E16" i="1"/>
  <c r="D16" i="1"/>
  <c r="C16" i="1"/>
  <c r="AB15" i="1"/>
  <c r="AA15" i="1"/>
  <c r="Z15" i="1"/>
  <c r="Y15" i="1"/>
  <c r="X15" i="1"/>
  <c r="W15" i="1"/>
  <c r="U15" i="1"/>
  <c r="T15" i="1"/>
  <c r="S15" i="1"/>
  <c r="R15" i="1"/>
  <c r="P15" i="1"/>
  <c r="M15" i="1"/>
  <c r="I15" i="1"/>
  <c r="G8" i="1"/>
  <c r="G11" i="1" s="1"/>
  <c r="F8" i="1"/>
  <c r="F15" i="1" s="1"/>
  <c r="E8" i="1"/>
  <c r="E14" i="1" s="1"/>
  <c r="D8" i="1"/>
  <c r="D15" i="1" s="1"/>
  <c r="C8" i="1"/>
  <c r="C15" i="1" s="1"/>
  <c r="AB14" i="1"/>
  <c r="AA14" i="1"/>
  <c r="Z14" i="1"/>
  <c r="Y14" i="1"/>
  <c r="X14" i="1"/>
  <c r="W14" i="1"/>
  <c r="U14" i="1"/>
  <c r="T14" i="1"/>
  <c r="S14" i="1"/>
  <c r="R14" i="1"/>
  <c r="P14" i="1"/>
  <c r="I14" i="1"/>
  <c r="H14" i="1"/>
  <c r="G14" i="1"/>
  <c r="AB13" i="1"/>
  <c r="AA13" i="1"/>
  <c r="Z13" i="1"/>
  <c r="Y13" i="1"/>
  <c r="X13" i="1"/>
  <c r="W13" i="1"/>
  <c r="U13" i="1"/>
  <c r="T13" i="1"/>
  <c r="S13" i="1"/>
  <c r="R13" i="1"/>
  <c r="O13" i="1"/>
  <c r="I13" i="1"/>
  <c r="H13" i="1"/>
  <c r="AD11" i="1"/>
  <c r="AB11" i="1"/>
  <c r="AA11" i="1"/>
  <c r="Z11" i="1"/>
  <c r="Y11" i="1"/>
  <c r="X11" i="1"/>
  <c r="W11" i="1"/>
  <c r="U11" i="1"/>
  <c r="T11" i="1"/>
  <c r="S11" i="1"/>
  <c r="R11" i="1"/>
  <c r="Q10" i="1"/>
  <c r="P10" i="1"/>
  <c r="P11" i="1" s="1"/>
  <c r="O10" i="1"/>
  <c r="N10" i="1"/>
  <c r="M10" i="1"/>
  <c r="L10" i="1"/>
  <c r="L11" i="1" s="1"/>
  <c r="K10" i="1"/>
  <c r="K11" i="1" s="1"/>
  <c r="J10" i="1"/>
  <c r="I10" i="1"/>
  <c r="I11" i="1" s="1"/>
  <c r="H10" i="1"/>
  <c r="H11" i="1" s="1"/>
  <c r="F11" i="1"/>
  <c r="D11" i="1"/>
  <c r="AG114" i="1"/>
  <c r="AG27" i="1"/>
  <c r="AG26" i="1"/>
  <c r="AG15" i="1"/>
  <c r="AG14" i="1"/>
  <c r="AG13" i="1"/>
  <c r="AG11" i="1"/>
  <c r="AD63" i="1"/>
  <c r="AC14" i="1" l="1"/>
  <c r="N15" i="1"/>
  <c r="N13" i="1"/>
  <c r="D63" i="1"/>
  <c r="AF63" i="1"/>
  <c r="AF58" i="1"/>
  <c r="AF64" i="1" s="1"/>
  <c r="C14" i="1"/>
  <c r="Q14" i="1"/>
  <c r="R63" i="1"/>
  <c r="M11" i="1"/>
  <c r="D13" i="1"/>
  <c r="F14" i="1"/>
  <c r="H15" i="1"/>
  <c r="AF20" i="1"/>
  <c r="AJ58" i="1"/>
  <c r="AJ64" i="1" s="1"/>
  <c r="AJ63" i="1"/>
  <c r="AL58" i="1"/>
  <c r="AL64" i="1" s="1"/>
  <c r="AL63" i="1"/>
  <c r="P58" i="1"/>
  <c r="P64" i="1" s="1"/>
  <c r="M114" i="1"/>
  <c r="AM58" i="1"/>
  <c r="AM64" i="1" s="1"/>
  <c r="AM63" i="1"/>
  <c r="Q11" i="1"/>
  <c r="Q13" i="1"/>
  <c r="M13" i="1"/>
  <c r="N14" i="1"/>
  <c r="Q15" i="1"/>
  <c r="AI58" i="1"/>
  <c r="AI64" i="1" s="1"/>
  <c r="AK58" i="1"/>
  <c r="AK64" i="1" s="1"/>
  <c r="AK63" i="1"/>
  <c r="F63" i="1"/>
  <c r="K13" i="1"/>
  <c r="L63" i="1"/>
  <c r="AE27" i="1"/>
  <c r="AI26" i="1"/>
  <c r="K14" i="1"/>
  <c r="L14" i="1"/>
  <c r="L15" i="1"/>
  <c r="L13" i="1"/>
  <c r="N11" i="1"/>
  <c r="AC13" i="1"/>
  <c r="S63" i="1"/>
  <c r="K15" i="1"/>
  <c r="AK30" i="1"/>
  <c r="O11" i="1"/>
  <c r="E13" i="1"/>
  <c r="O14" i="1"/>
  <c r="H63" i="1"/>
  <c r="O114" i="1"/>
  <c r="J15" i="1"/>
  <c r="V15" i="1"/>
  <c r="W58" i="1"/>
  <c r="W64" i="1" s="1"/>
  <c r="AI27" i="1"/>
  <c r="J11" i="1"/>
  <c r="V11" i="1"/>
  <c r="J14" i="1"/>
  <c r="V14" i="1"/>
  <c r="G15" i="1"/>
  <c r="P13" i="1"/>
  <c r="C13" i="1"/>
  <c r="G13" i="1"/>
  <c r="V13" i="1"/>
  <c r="J13" i="1"/>
  <c r="E11" i="1"/>
  <c r="F13" i="1"/>
  <c r="D14" i="1"/>
  <c r="AC11" i="1"/>
  <c r="AH26" i="1"/>
  <c r="C11" i="1"/>
  <c r="J58" i="1"/>
  <c r="J64" i="1" s="1"/>
  <c r="AH58" i="1"/>
  <c r="AH64" i="1" s="1"/>
  <c r="AG51" i="1"/>
  <c r="E15" i="1"/>
  <c r="X58" i="1"/>
  <c r="X64" i="1" s="1"/>
  <c r="AC114" i="1"/>
  <c r="AE30" i="1"/>
  <c r="AH27" i="1"/>
  <c r="AL27" i="1"/>
  <c r="AE63" i="1"/>
  <c r="T63" i="1"/>
  <c r="AD13" i="1"/>
  <c r="AD14" i="1"/>
  <c r="AD15" i="1"/>
  <c r="C63" i="1"/>
  <c r="E63" i="1"/>
  <c r="G63" i="1"/>
  <c r="I63" i="1"/>
  <c r="K63" i="1"/>
  <c r="M63" i="1"/>
  <c r="O63" i="1"/>
  <c r="AI63" i="1"/>
  <c r="AL26" i="1"/>
  <c r="AG63" i="1" l="1"/>
  <c r="AG58" i="1"/>
  <c r="AG64" i="1" s="1"/>
  <c r="AU20" i="1"/>
  <c r="AV20" i="1"/>
  <c r="AV30" i="1"/>
  <c r="AU30" i="1"/>
  <c r="AT51" i="1"/>
  <c r="AT58" i="1" s="1"/>
  <c r="AT64" i="1" s="1"/>
  <c r="AT20" i="1"/>
  <c r="AT30" i="1"/>
  <c r="AT63" i="1" l="1"/>
</calcChain>
</file>

<file path=xl/sharedStrings.xml><?xml version="1.0" encoding="utf-8"?>
<sst xmlns="http://schemas.openxmlformats.org/spreadsheetml/2006/main" count="319" uniqueCount="152">
  <si>
    <t>ACTUAL</t>
  </si>
  <si>
    <t>76 - 77</t>
  </si>
  <si>
    <t>77 - 78</t>
  </si>
  <si>
    <t>78 - 79</t>
  </si>
  <si>
    <t>79 - 80</t>
  </si>
  <si>
    <t>80 - 81</t>
  </si>
  <si>
    <t>81 - 82</t>
  </si>
  <si>
    <t>82 - 83</t>
  </si>
  <si>
    <t>83 - 84</t>
  </si>
  <si>
    <t>84 - 85</t>
  </si>
  <si>
    <t>85 - 86</t>
  </si>
  <si>
    <t>86 - 87</t>
  </si>
  <si>
    <t>87 - 88</t>
  </si>
  <si>
    <t>88 - 89</t>
  </si>
  <si>
    <t>89 - 90</t>
  </si>
  <si>
    <t>90 - 91</t>
  </si>
  <si>
    <t>91 - 92</t>
  </si>
  <si>
    <t>92-93</t>
  </si>
  <si>
    <t>93-94</t>
  </si>
  <si>
    <t>94-95</t>
  </si>
  <si>
    <t>95-96</t>
  </si>
  <si>
    <t>96-97</t>
  </si>
  <si>
    <t>97-98</t>
  </si>
  <si>
    <t>98-99</t>
  </si>
  <si>
    <t>99-2000</t>
  </si>
  <si>
    <t>2000-2001</t>
  </si>
  <si>
    <t>2001-2002</t>
  </si>
  <si>
    <t>2002-2003</t>
  </si>
  <si>
    <t>2003-2004</t>
  </si>
  <si>
    <t>2004-2005</t>
  </si>
  <si>
    <t>2005-2006</t>
  </si>
  <si>
    <t>I.</t>
  </si>
  <si>
    <t>SYSTEM TOTALS</t>
  </si>
  <si>
    <t>Passengers</t>
  </si>
  <si>
    <t>Population</t>
  </si>
  <si>
    <t>Revenue Hours</t>
  </si>
  <si>
    <t>Passengers/Revenue Hour</t>
  </si>
  <si>
    <t>Revenue Miles</t>
  </si>
  <si>
    <t>Passengers/Revenue Mile</t>
  </si>
  <si>
    <t>Rides per capita</t>
  </si>
  <si>
    <t>Cost per Passenger</t>
  </si>
  <si>
    <t>Cost per Revenue Mile</t>
  </si>
  <si>
    <t>Maximum Riders--One Day</t>
  </si>
  <si>
    <t>Total Operating Expense</t>
  </si>
  <si>
    <t>Total Farebox Revenue</t>
  </si>
  <si>
    <t>Farebox Rev./Operating Exp.</t>
  </si>
  <si>
    <t>II.</t>
  </si>
  <si>
    <t>FIXED ROUTE</t>
  </si>
  <si>
    <t>Expenses</t>
  </si>
  <si>
    <t>Farebox Revenue</t>
  </si>
  <si>
    <t>III.</t>
  </si>
  <si>
    <t>DIAL-A-RIDE</t>
  </si>
  <si>
    <t>IV.</t>
  </si>
  <si>
    <t>MOONLIGHT EXPRESS</t>
  </si>
  <si>
    <t>V.</t>
  </si>
  <si>
    <t>REVENUES</t>
  </si>
  <si>
    <t>Other Transportation Revenue</t>
  </si>
  <si>
    <t>Tax Levy</t>
  </si>
  <si>
    <t>Government of Student Body</t>
  </si>
  <si>
    <t>Iowa State University</t>
  </si>
  <si>
    <t>Miscellaneous Revenue</t>
  </si>
  <si>
    <t>Total Local Revenue</t>
  </si>
  <si>
    <t>IDOT Operating Assistance</t>
  </si>
  <si>
    <t>FTA Operating Assistance</t>
  </si>
  <si>
    <t>Local Rev./Operating Exp.</t>
  </si>
  <si>
    <t>Tax Levy Rate/$1000</t>
  </si>
  <si>
    <t>GSB Fee Rate per Semester</t>
  </si>
  <si>
    <t>VI.</t>
  </si>
  <si>
    <t>SERVICE</t>
  </si>
  <si>
    <t>Routes</t>
  </si>
  <si>
    <t>Area Coverage</t>
  </si>
  <si>
    <t>Buses Owned</t>
  </si>
  <si>
    <t>Buses Leased</t>
  </si>
  <si>
    <t>Total Seating Capacity</t>
  </si>
  <si>
    <t>Accessible Buses</t>
  </si>
  <si>
    <t>VII.</t>
  </si>
  <si>
    <t>FARES</t>
  </si>
  <si>
    <t>Student - Cash</t>
  </si>
  <si>
    <t>Student - Ticket</t>
  </si>
  <si>
    <t>Student - Pass (Monthly)</t>
  </si>
  <si>
    <t>Student - Pass (Semester)</t>
  </si>
  <si>
    <t>Student - Pass (Winter)</t>
  </si>
  <si>
    <t>Full Fare - Cash</t>
  </si>
  <si>
    <t>$0.50 *</t>
  </si>
  <si>
    <t>Full Fare - Ticket</t>
  </si>
  <si>
    <t>$0.425 *</t>
  </si>
  <si>
    <t>Full Fare - Pass (Monthly)</t>
  </si>
  <si>
    <t>Full Fare - Pass (Semester)</t>
  </si>
  <si>
    <t>Full Fare - Pass (Winter)</t>
  </si>
  <si>
    <t>Dial-A-Ride - Cash (Disabled)</t>
  </si>
  <si>
    <t>$1.25 *</t>
  </si>
  <si>
    <t>Dial-A-Ride - Cash (Elderly)</t>
  </si>
  <si>
    <t>N/A</t>
  </si>
  <si>
    <t>Dial-A-Ride - Ticket (Disabled)</t>
  </si>
  <si>
    <t>Dial-A-Ride - Ticket (Elderly)</t>
  </si>
  <si>
    <t>Dial-A-Ride - Pass Disabled only)</t>
  </si>
  <si>
    <t>Dial-A-Ride - General Pub.</t>
  </si>
  <si>
    <t>$5.00 **</t>
  </si>
  <si>
    <t>Charter/Shuttle Rate</t>
  </si>
  <si>
    <t>VIII.</t>
  </si>
  <si>
    <t>CAPITAL</t>
  </si>
  <si>
    <t>New Buses Purchased</t>
  </si>
  <si>
    <t>Used Buses Purchased</t>
  </si>
  <si>
    <t>IX.</t>
  </si>
  <si>
    <t>OPERATIONS SUMMARY</t>
  </si>
  <si>
    <t>All Accidents</t>
  </si>
  <si>
    <t>Preventable Accidents</t>
  </si>
  <si>
    <t>Miles/Preventable Accident</t>
  </si>
  <si>
    <t>Passenger Accidents</t>
  </si>
  <si>
    <t>Traffic Accidents</t>
  </si>
  <si>
    <t>Insurance Claims ($)</t>
  </si>
  <si>
    <t>Insurance Claims (number)</t>
  </si>
  <si>
    <t>Valid Complaints</t>
  </si>
  <si>
    <t>Passengers per Valid Complaint</t>
  </si>
  <si>
    <t>Breakdowns</t>
  </si>
  <si>
    <t>Roadcalls</t>
  </si>
  <si>
    <t>Miles between Roadcalls</t>
  </si>
  <si>
    <t>Total Miles Driven</t>
  </si>
  <si>
    <t>Total Fuel Used</t>
  </si>
  <si>
    <t>Average Miles per Gallon</t>
  </si>
  <si>
    <t>* Fare increase 6/1/85</t>
  </si>
  <si>
    <t>** $2.00 zone eliminated 8/19/88.</t>
  </si>
  <si>
    <t xml:space="preserve">   General public fare increased to $6.00</t>
  </si>
  <si>
    <t>Iowa State University Student</t>
  </si>
  <si>
    <t>ISU students included in the "Student" fares below until 2003</t>
  </si>
  <si>
    <t>Free</t>
  </si>
  <si>
    <t>Fare increase on March 1, 2004</t>
  </si>
  <si>
    <t xml:space="preserve">Medicare half price fares started March 1, 2004 - same fare as Student </t>
  </si>
  <si>
    <t>2006-2007</t>
  </si>
  <si>
    <t>CyRide Performance Statistics</t>
  </si>
  <si>
    <t>ESTIMATED</t>
  </si>
  <si>
    <t>2007-2008</t>
  </si>
  <si>
    <t>2008-2009</t>
  </si>
  <si>
    <t>Total Comments</t>
  </si>
  <si>
    <t>2009-2010</t>
  </si>
  <si>
    <t>Fleet Age (years)</t>
  </si>
  <si>
    <t>2010-2011</t>
  </si>
  <si>
    <t>2011-2012</t>
  </si>
  <si>
    <t>2012-2013</t>
  </si>
  <si>
    <t>2013-2014</t>
  </si>
  <si>
    <t>Other State/Federal Grants</t>
  </si>
  <si>
    <t>2014-2015</t>
  </si>
  <si>
    <t>2015-2016</t>
  </si>
  <si>
    <t>2016-2017</t>
  </si>
  <si>
    <t>2017-2018</t>
  </si>
  <si>
    <t>2018-2019</t>
  </si>
  <si>
    <t>2019-2020</t>
  </si>
  <si>
    <t>2020-2021</t>
  </si>
  <si>
    <t>Actual</t>
  </si>
  <si>
    <t>2021-2022</t>
  </si>
  <si>
    <t>1977 to 2021</t>
  </si>
  <si>
    <t>CARES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</si>
</sst>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_)"/>
    <numFmt numFmtId="165" formatCode="0.0%"/>
    <numFmt numFmtId="166" formatCode="0.00_)"/>
    <numFmt numFmtId="167" formatCode="0.000_)"/>
    <numFmt numFmtId="168" formatCode="&quot;$&quot;#,##0.000_);\(&quot;$&quot;#,##0.000\)"/>
    <numFmt numFmtId="169" formatCode="0.00000_)"/>
    <numFmt numFmtId="170" formatCode="_(* #,##0_);_(* \(#,##0\);_(* &quot;-&quot;??_);_(@_)"/>
    <numFmt numFmtId="171" formatCode="0.0"/>
  </numFmts>
  <fonts count="10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37" fontId="0" fillId="0" borderId="0" xfId="0" applyNumberFormat="1" applyProtection="1"/>
    <xf numFmtId="164" fontId="0" fillId="0" borderId="0" xfId="0" applyNumberFormat="1" applyProtection="1"/>
    <xf numFmtId="7" fontId="0" fillId="0" borderId="0" xfId="0" applyNumberFormat="1" applyProtection="1"/>
    <xf numFmtId="5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5" fontId="5" fillId="0" borderId="0" xfId="0" applyNumberFormat="1" applyFont="1" applyProtection="1"/>
    <xf numFmtId="167" fontId="0" fillId="0" borderId="0" xfId="0" applyNumberFormat="1" applyProtection="1"/>
    <xf numFmtId="168" fontId="0" fillId="0" borderId="0" xfId="0" applyNumberFormat="1" applyProtection="1"/>
    <xf numFmtId="169" fontId="0" fillId="0" borderId="0" xfId="0" applyNumberFormat="1" applyProtection="1"/>
    <xf numFmtId="9" fontId="0" fillId="0" borderId="0" xfId="0" applyNumberFormat="1" applyProtection="1"/>
    <xf numFmtId="7" fontId="0" fillId="0" borderId="0" xfId="0" applyNumberFormat="1" applyAlignment="1" applyProtection="1">
      <alignment horizontal="right"/>
    </xf>
    <xf numFmtId="168" fontId="0" fillId="0" borderId="0" xfId="0" applyNumberFormat="1" applyAlignment="1" applyProtection="1">
      <alignment horizontal="right"/>
    </xf>
    <xf numFmtId="0" fontId="0" fillId="0" borderId="0" xfId="0" applyAlignment="1">
      <alignment horizontal="right"/>
    </xf>
    <xf numFmtId="0" fontId="6" fillId="0" borderId="0" xfId="0" applyFont="1" applyProtection="1"/>
    <xf numFmtId="168" fontId="0" fillId="0" borderId="0" xfId="0" applyNumberFormat="1"/>
    <xf numFmtId="0" fontId="0" fillId="0" borderId="0" xfId="0" applyAlignment="1" applyProtection="1"/>
    <xf numFmtId="0" fontId="2" fillId="0" borderId="0" xfId="0" applyFont="1" applyAlignment="1" applyProtection="1"/>
    <xf numFmtId="0" fontId="0" fillId="0" borderId="0" xfId="0" applyAlignment="1"/>
    <xf numFmtId="0" fontId="3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37" fontId="0" fillId="0" borderId="0" xfId="0" applyNumberFormat="1" applyFill="1" applyProtection="1"/>
    <xf numFmtId="5" fontId="0" fillId="0" borderId="0" xfId="0" applyNumberFormat="1" applyFill="1" applyProtection="1"/>
    <xf numFmtId="165" fontId="0" fillId="0" borderId="0" xfId="0" applyNumberFormat="1" applyFill="1" applyProtection="1"/>
    <xf numFmtId="164" fontId="0" fillId="0" borderId="0" xfId="0" applyNumberFormat="1" applyFill="1" applyProtection="1"/>
    <xf numFmtId="170" fontId="0" fillId="0" borderId="0" xfId="1" applyNumberFormat="1" applyFont="1" applyProtection="1"/>
    <xf numFmtId="5" fontId="5" fillId="0" borderId="0" xfId="0" applyNumberFormat="1" applyFont="1" applyFill="1" applyProtection="1"/>
    <xf numFmtId="171" fontId="0" fillId="0" borderId="0" xfId="0" applyNumberFormat="1"/>
    <xf numFmtId="169" fontId="0" fillId="0" borderId="0" xfId="0" applyNumberFormat="1" applyFill="1" applyProtection="1"/>
    <xf numFmtId="7" fontId="0" fillId="0" borderId="0" xfId="0" applyNumberFormat="1" applyFill="1" applyProtection="1"/>
    <xf numFmtId="5" fontId="0" fillId="0" borderId="0" xfId="0" applyNumberFormat="1"/>
    <xf numFmtId="171" fontId="0" fillId="0" borderId="0" xfId="0" applyNumberFormat="1" applyFill="1"/>
    <xf numFmtId="0" fontId="0" fillId="0" borderId="0" xfId="0" applyFill="1"/>
    <xf numFmtId="166" fontId="0" fillId="0" borderId="0" xfId="0" applyNumberFormat="1" applyFill="1" applyProtection="1"/>
    <xf numFmtId="7" fontId="0" fillId="0" borderId="0" xfId="0" applyNumberFormat="1" applyFont="1" applyAlignment="1" applyProtection="1">
      <alignment horizontal="right"/>
    </xf>
    <xf numFmtId="9" fontId="0" fillId="0" borderId="0" xfId="2" applyFont="1"/>
    <xf numFmtId="37" fontId="0" fillId="0" borderId="0" xfId="0" applyNumberFormat="1"/>
    <xf numFmtId="7" fontId="0" fillId="0" borderId="0" xfId="0" applyNumberFormat="1"/>
    <xf numFmtId="5" fontId="6" fillId="0" borderId="0" xfId="0" applyNumberFormat="1" applyFont="1" applyProtection="1"/>
    <xf numFmtId="5" fontId="5" fillId="0" borderId="0" xfId="0" applyNumberFormat="1" applyFont="1" applyBorder="1" applyProtection="1"/>
    <xf numFmtId="164" fontId="6" fillId="0" borderId="0" xfId="0" applyNumberFormat="1" applyFont="1" applyProtection="1"/>
    <xf numFmtId="165" fontId="6" fillId="0" borderId="0" xfId="0" applyNumberFormat="1" applyFont="1" applyProtection="1"/>
    <xf numFmtId="0" fontId="0" fillId="3" borderId="0" xfId="0" applyFill="1"/>
    <xf numFmtId="37" fontId="6" fillId="0" borderId="0" xfId="0" applyNumberFormat="1" applyFont="1" applyProtection="1"/>
    <xf numFmtId="37" fontId="6" fillId="2" borderId="0" xfId="0" applyNumberFormat="1" applyFont="1" applyFill="1" applyProtection="1"/>
    <xf numFmtId="170" fontId="0" fillId="0" borderId="0" xfId="1" applyNumberFormat="1" applyFont="1"/>
    <xf numFmtId="0" fontId="3" fillId="0" borderId="0" xfId="0" applyFont="1" applyFill="1" applyAlignment="1" applyProtection="1">
      <alignment horizontal="right"/>
    </xf>
    <xf numFmtId="0" fontId="4" fillId="0" borderId="0" xfId="0" quotePrefix="1" applyFont="1" applyFill="1" applyAlignment="1" applyProtection="1">
      <alignment horizontal="right"/>
    </xf>
    <xf numFmtId="37" fontId="6" fillId="0" borderId="0" xfId="0" applyNumberFormat="1" applyFont="1" applyFill="1" applyProtection="1"/>
    <xf numFmtId="5" fontId="6" fillId="0" borderId="0" xfId="0" applyNumberFormat="1" applyFont="1" applyFill="1" applyProtection="1"/>
    <xf numFmtId="7" fontId="0" fillId="0" borderId="0" xfId="0" applyNumberFormat="1" applyFill="1"/>
    <xf numFmtId="37" fontId="0" fillId="0" borderId="0" xfId="0" applyNumberFormat="1" applyFill="1"/>
    <xf numFmtId="0" fontId="6" fillId="0" borderId="0" xfId="0" applyFont="1" applyFill="1"/>
    <xf numFmtId="5" fontId="0" fillId="0" borderId="0" xfId="0" applyNumberFormat="1" applyFill="1"/>
    <xf numFmtId="5" fontId="6" fillId="0" borderId="0" xfId="0" applyNumberFormat="1" applyFont="1" applyFill="1"/>
    <xf numFmtId="9" fontId="0" fillId="0" borderId="0" xfId="0" applyNumberFormat="1" applyFill="1" applyProtection="1"/>
    <xf numFmtId="0" fontId="0" fillId="0" borderId="0" xfId="0" applyFill="1" applyAlignment="1">
      <alignment horizontal="right"/>
    </xf>
    <xf numFmtId="37" fontId="0" fillId="0" borderId="0" xfId="1" applyNumberFormat="1" applyFont="1" applyFill="1"/>
    <xf numFmtId="7" fontId="6" fillId="0" borderId="0" xfId="0" applyNumberFormat="1" applyFont="1" applyFill="1" applyProtection="1"/>
    <xf numFmtId="7" fontId="0" fillId="0" borderId="0" xfId="0" applyNumberFormat="1" applyFont="1" applyFill="1" applyAlignment="1" applyProtection="1">
      <alignment horizontal="right"/>
    </xf>
    <xf numFmtId="7" fontId="0" fillId="0" borderId="0" xfId="0" applyNumberFormat="1" applyFill="1" applyAlignment="1" applyProtection="1">
      <alignment horizontal="right"/>
    </xf>
    <xf numFmtId="0" fontId="6" fillId="0" borderId="0" xfId="0" applyFont="1" applyFill="1" applyAlignment="1">
      <alignment horizontal="right"/>
    </xf>
    <xf numFmtId="169" fontId="6" fillId="0" borderId="0" xfId="0" applyNumberFormat="1" applyFont="1" applyFill="1" applyProtection="1"/>
    <xf numFmtId="5" fontId="0" fillId="0" borderId="0" xfId="0" applyNumberFormat="1" applyFill="1" applyAlignment="1" applyProtection="1">
      <alignment horizontal="right"/>
    </xf>
    <xf numFmtId="0" fontId="0" fillId="2" borderId="0" xfId="0" applyFill="1" applyProtection="1"/>
    <xf numFmtId="37" fontId="0" fillId="2" borderId="0" xfId="0" applyNumberFormat="1" applyFill="1" applyProtection="1"/>
    <xf numFmtId="0" fontId="0" fillId="2" borderId="0" xfId="0" applyFill="1"/>
    <xf numFmtId="0" fontId="4" fillId="0" borderId="0" xfId="0" applyFont="1" applyFill="1" applyAlignment="1" applyProtection="1">
      <alignment horizontal="right"/>
    </xf>
    <xf numFmtId="170" fontId="0" fillId="0" borderId="0" xfId="1" applyNumberFormat="1" applyFont="1" applyFill="1"/>
    <xf numFmtId="0" fontId="9" fillId="0" borderId="0" xfId="0" applyFont="1" applyFill="1"/>
    <xf numFmtId="170" fontId="6" fillId="0" borderId="0" xfId="1" applyNumberFormat="1" applyFont="1"/>
    <xf numFmtId="166" fontId="6" fillId="0" borderId="0" xfId="0" applyNumberFormat="1" applyFont="1" applyFill="1" applyProtection="1"/>
    <xf numFmtId="7" fontId="6" fillId="0" borderId="0" xfId="0" applyNumberFormat="1" applyFont="1" applyFill="1" applyAlignment="1" applyProtection="1">
      <alignment horizontal="right"/>
    </xf>
    <xf numFmtId="0" fontId="0" fillId="0" borderId="0" xfId="1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5" fontId="6" fillId="0" borderId="1" xfId="0" applyNumberFormat="1" applyFont="1" applyFill="1" applyBorder="1" applyProtection="1"/>
    <xf numFmtId="9" fontId="6" fillId="0" borderId="0" xfId="0" applyNumberFormat="1" applyFont="1" applyFill="1" applyProtection="1"/>
    <xf numFmtId="164" fontId="6" fillId="0" borderId="0" xfId="0" applyNumberFormat="1" applyFont="1" applyFill="1" applyProtection="1"/>
    <xf numFmtId="165" fontId="6" fillId="0" borderId="0" xfId="0" applyNumberFormat="1" applyFont="1" applyFill="1" applyProtection="1"/>
    <xf numFmtId="37" fontId="6" fillId="0" borderId="0" xfId="0" applyNumberFormat="1" applyFont="1"/>
    <xf numFmtId="0" fontId="9" fillId="0" borderId="0" xfId="0" applyFont="1"/>
    <xf numFmtId="5" fontId="6" fillId="0" borderId="0" xfId="0" applyNumberFormat="1" applyFont="1"/>
    <xf numFmtId="0" fontId="6" fillId="0" borderId="0" xfId="0" applyFont="1" applyAlignment="1">
      <alignment horizontal="right"/>
    </xf>
    <xf numFmtId="5" fontId="6" fillId="0" borderId="0" xfId="0" applyNumberFormat="1" applyFont="1" applyFill="1" applyAlignment="1" applyProtection="1">
      <alignment horizontal="right"/>
    </xf>
    <xf numFmtId="0" fontId="6" fillId="0" borderId="0" xfId="0" applyFont="1"/>
    <xf numFmtId="9" fontId="0" fillId="0" borderId="0" xfId="2" applyNumberFormat="1" applyFont="1"/>
    <xf numFmtId="5" fontId="6" fillId="0" borderId="0" xfId="0" applyNumberFormat="1" applyFont="1" applyFill="1" applyBorder="1" applyProtection="1"/>
    <xf numFmtId="5" fontId="6" fillId="0" borderId="0" xfId="0" applyNumberFormat="1" applyFont="1" applyBorder="1" applyProtection="1"/>
    <xf numFmtId="37" fontId="6" fillId="0" borderId="0" xfId="0" applyNumberFormat="1" applyFont="1" applyFill="1" applyAlignment="1" applyProtection="1">
      <alignment horizontal="right"/>
    </xf>
    <xf numFmtId="170" fontId="6" fillId="0" borderId="0" xfId="1" applyNumberFormat="1" applyFont="1" applyFill="1"/>
    <xf numFmtId="0" fontId="0" fillId="0" borderId="0" xfId="0" applyFont="1" applyProtection="1"/>
    <xf numFmtId="0" fontId="6" fillId="2" borderId="0" xfId="0" applyFont="1" applyFill="1"/>
    <xf numFmtId="0" fontId="0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Passengers per Revenue Hour
System Total FY1996 - FY2020</a:t>
            </a:r>
          </a:p>
        </c:rich>
      </c:tx>
      <c:layout>
        <c:manualLayout>
          <c:xMode val="edge"/>
          <c:yMode val="edge"/>
          <c:x val="0.33059715896168718"/>
          <c:y val="1.741293532338308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A!$V$6:$AT$6</c:f>
              <c:strCache>
                <c:ptCount val="25"/>
                <c:pt idx="0">
                  <c:v>95-96</c:v>
                </c:pt>
                <c:pt idx="1">
                  <c:v>96-97</c:v>
                </c:pt>
                <c:pt idx="2">
                  <c:v>97-98</c:v>
                </c:pt>
                <c:pt idx="3">
                  <c:v>98-99</c:v>
                </c:pt>
                <c:pt idx="4">
                  <c:v>99-2000</c:v>
                </c:pt>
                <c:pt idx="5">
                  <c:v>2000-2001</c:v>
                </c:pt>
                <c:pt idx="6">
                  <c:v>2001-2002</c:v>
                </c:pt>
                <c:pt idx="7">
                  <c:v>2002-2003</c:v>
                </c:pt>
                <c:pt idx="8">
                  <c:v>2003-2004</c:v>
                </c:pt>
                <c:pt idx="9">
                  <c:v>2004-2005</c:v>
                </c:pt>
                <c:pt idx="10">
                  <c:v>2005-2006</c:v>
                </c:pt>
                <c:pt idx="11">
                  <c:v>2006-2007</c:v>
                </c:pt>
                <c:pt idx="12">
                  <c:v>2007-2008</c:v>
                </c:pt>
                <c:pt idx="13">
                  <c:v>2008-2009</c:v>
                </c:pt>
                <c:pt idx="14">
                  <c:v>2009-2010</c:v>
                </c:pt>
                <c:pt idx="15">
                  <c:v>2010-2011</c:v>
                </c:pt>
                <c:pt idx="16">
                  <c:v>2011-2012</c:v>
                </c:pt>
                <c:pt idx="17">
                  <c:v>2012-2013</c:v>
                </c:pt>
                <c:pt idx="18">
                  <c:v>2013-2014</c:v>
                </c:pt>
                <c:pt idx="19">
                  <c:v>2014-2015</c:v>
                </c:pt>
                <c:pt idx="20">
                  <c:v>2015-2016</c:v>
                </c:pt>
                <c:pt idx="21">
                  <c:v>2016-2017</c:v>
                </c:pt>
                <c:pt idx="22">
                  <c:v>2017-2018</c:v>
                </c:pt>
                <c:pt idx="23">
                  <c:v>2018-2019</c:v>
                </c:pt>
                <c:pt idx="24">
                  <c:v>2019-2020</c:v>
                </c:pt>
              </c:strCache>
            </c:strRef>
          </c:cat>
          <c:val>
            <c:numRef>
              <c:f>A!$V$11:$AT$11</c:f>
              <c:numCache>
                <c:formatCode>0.0_)</c:formatCode>
                <c:ptCount val="25"/>
                <c:pt idx="0">
                  <c:v>35.113562038279632</c:v>
                </c:pt>
                <c:pt idx="1">
                  <c:v>35.756956601259375</c:v>
                </c:pt>
                <c:pt idx="2">
                  <c:v>36.416505855296201</c:v>
                </c:pt>
                <c:pt idx="3">
                  <c:v>35.463110661850813</c:v>
                </c:pt>
                <c:pt idx="4">
                  <c:v>35.613698080238024</c:v>
                </c:pt>
                <c:pt idx="5">
                  <c:v>34.992540487109643</c:v>
                </c:pt>
                <c:pt idx="6">
                  <c:v>38.513554929577467</c:v>
                </c:pt>
                <c:pt idx="7">
                  <c:v>46.235737086046903</c:v>
                </c:pt>
                <c:pt idx="8">
                  <c:v>45.735054737204102</c:v>
                </c:pt>
                <c:pt idx="9">
                  <c:v>43.850215043877121</c:v>
                </c:pt>
                <c:pt idx="10">
                  <c:v>41.853455019556712</c:v>
                </c:pt>
                <c:pt idx="11">
                  <c:v>41.840683160538845</c:v>
                </c:pt>
                <c:pt idx="12">
                  <c:v>43.91578927471032</c:v>
                </c:pt>
                <c:pt idx="13">
                  <c:v>45.953221316821768</c:v>
                </c:pt>
                <c:pt idx="14">
                  <c:v>48.809126144852812</c:v>
                </c:pt>
                <c:pt idx="15">
                  <c:v>48.12858051633652</c:v>
                </c:pt>
                <c:pt idx="16">
                  <c:v>50.961141340411416</c:v>
                </c:pt>
                <c:pt idx="17">
                  <c:v>51.732400424900575</c:v>
                </c:pt>
                <c:pt idx="18">
                  <c:v>55.386472985298177</c:v>
                </c:pt>
                <c:pt idx="19">
                  <c:v>52.966618001025921</c:v>
                </c:pt>
                <c:pt idx="20">
                  <c:v>51.555905906666467</c:v>
                </c:pt>
                <c:pt idx="21">
                  <c:v>51.108657270940803</c:v>
                </c:pt>
                <c:pt idx="22">
                  <c:v>49.88473945880299</c:v>
                </c:pt>
                <c:pt idx="23">
                  <c:v>46.785008369448072</c:v>
                </c:pt>
                <c:pt idx="24">
                  <c:v>37.345859508852087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9-40D9-B743-7B507FF402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0627840"/>
        <c:axId val="210953344"/>
      </c:barChart>
      <c:catAx>
        <c:axId val="19062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53344"/>
        <c:crosses val="autoZero"/>
        <c:auto val="1"/>
        <c:lblAlgn val="ctr"/>
        <c:lblOffset val="100"/>
        <c:noMultiLvlLbl val="0"/>
      </c:catAx>
      <c:valAx>
        <c:axId val="210953344"/>
        <c:scaling>
          <c:orientation val="minMax"/>
        </c:scaling>
        <c:delete val="0"/>
        <c:axPos val="l"/>
        <c:majorGridlines/>
        <c:numFmt formatCode="0.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0627840"/>
        <c:crosses val="autoZero"/>
        <c:crossBetween val="between"/>
      </c:valAx>
    </c:plotArea>
    <c:plotVisOnly val="1"/>
    <c:dispBlanksAs val="gap"/>
    <c:showDLblsOverMax val="0"/>
  </c:chart>
  <c:spPr>
    <a:effectLst>
      <a:glow rad="228600">
        <a:schemeClr val="accent2">
          <a:satMod val="175000"/>
          <a:alpha val="40000"/>
        </a:schemeClr>
      </a:glo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CYRIDE REVENUE SOURCES FY2019</a:t>
            </a:r>
          </a:p>
        </c:rich>
      </c:tx>
      <c:overlay val="0"/>
    </c:title>
    <c:autoTitleDeleted val="0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3922566447753"/>
          <c:y val="0.26968820386813352"/>
          <c:w val="0.78184139646299755"/>
          <c:h val="0.65908694923772837"/>
        </c:manualLayout>
      </c:layout>
      <c:pie3DChart>
        <c:varyColors val="1"/>
        <c:ser>
          <c:idx val="0"/>
          <c:order val="0"/>
          <c:tx>
            <c:v>2015</c:v>
          </c:tx>
          <c:dLbls>
            <c:dLbl>
              <c:idx val="0"/>
              <c:layout>
                <c:manualLayout>
                  <c:x val="-0.11531983174592259"/>
                  <c:y val="-9.39878259898363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Farebox Revenue,             $226,794 , 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1D4-40BC-A8F3-7C998D2E42AE}"/>
                </c:ext>
              </c:extLst>
            </c:dLbl>
            <c:dLbl>
              <c:idx val="1"/>
              <c:layout>
                <c:manualLayout>
                  <c:x val="-5.106304943323133E-3"/>
                  <c:y val="-8.7076189944342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4-40BC-A8F3-7C998D2E42AE}"/>
                </c:ext>
              </c:extLst>
            </c:dLbl>
            <c:dLbl>
              <c:idx val="2"/>
              <c:layout>
                <c:manualLayout>
                  <c:x val="1.7766851196002246E-2"/>
                  <c:y val="-2.5798105024106028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4-40BC-A8F3-7C998D2E42AE}"/>
                </c:ext>
              </c:extLst>
            </c:dLbl>
            <c:dLbl>
              <c:idx val="3"/>
              <c:layout>
                <c:manualLayout>
                  <c:x val="-5.7300370204816098E-3"/>
                  <c:y val="-3.7545838685057987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4-40BC-A8F3-7C998D2E42AE}"/>
                </c:ext>
              </c:extLst>
            </c:dLbl>
            <c:dLbl>
              <c:idx val="4"/>
              <c:layout>
                <c:manualLayout>
                  <c:x val="-8.1863402445873298E-3"/>
                  <c:y val="-1.00590085813741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4-40BC-A8F3-7C998D2E42AE}"/>
                </c:ext>
              </c:extLst>
            </c:dLbl>
            <c:dLbl>
              <c:idx val="5"/>
              <c:layout>
                <c:manualLayout>
                  <c:x val="1.7802152460200102E-2"/>
                  <c:y val="-1.5120157852608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Iowa State University,            $836,332 , 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1D4-40BC-A8F3-7C998D2E42AE}"/>
                </c:ext>
              </c:extLst>
            </c:dLbl>
            <c:dLbl>
              <c:idx val="6"/>
              <c:layout>
                <c:manualLayout>
                  <c:x val="-2.789602173090809E-3"/>
                  <c:y val="-9.13270415666126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4-40BC-A8F3-7C998D2E42AE}"/>
                </c:ext>
              </c:extLst>
            </c:dLbl>
            <c:dLbl>
              <c:idx val="7"/>
              <c:layout>
                <c:manualLayout>
                  <c:x val="1.1475432383179177E-2"/>
                  <c:y val="5.6095381694309492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4-40BC-A8F3-7C998D2E42AE}"/>
                </c:ext>
              </c:extLst>
            </c:dLbl>
            <c:dLbl>
              <c:idx val="8"/>
              <c:layout>
                <c:manualLayout>
                  <c:x val="3.4808078029547614E-2"/>
                  <c:y val="-6.8129781649634222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4-40BC-A8F3-7C998D2E42A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(A!$B$51:$B$57,A!$B$59:$B$60)</c:f>
              <c:strCache>
                <c:ptCount val="9"/>
                <c:pt idx="0">
                  <c:v>Farebox Revenue</c:v>
                </c:pt>
                <c:pt idx="1">
                  <c:v>Other Transportation Revenue</c:v>
                </c:pt>
                <c:pt idx="2">
                  <c:v>Other State/Federal Grants</c:v>
                </c:pt>
                <c:pt idx="3">
                  <c:v>Tax Levy</c:v>
                </c:pt>
                <c:pt idx="4">
                  <c:v>Government of Student Body</c:v>
                </c:pt>
                <c:pt idx="5">
                  <c:v>Iowa State University</c:v>
                </c:pt>
                <c:pt idx="6">
                  <c:v>Miscellaneous Revenue</c:v>
                </c:pt>
                <c:pt idx="7">
                  <c:v>IDOT Operating Assistance</c:v>
                </c:pt>
                <c:pt idx="8">
                  <c:v>FTA Operating Assistance</c:v>
                </c:pt>
              </c:strCache>
            </c:strRef>
          </c:cat>
          <c:val>
            <c:numRef>
              <c:f>(A!$AS$51:$AS$57,A!$AS$59:$AS$60)</c:f>
              <c:numCache>
                <c:formatCode>"$"#,##0_);\("$"#,##0\)</c:formatCode>
                <c:ptCount val="9"/>
                <c:pt idx="0">
                  <c:v>226794</c:v>
                </c:pt>
                <c:pt idx="1">
                  <c:v>286479</c:v>
                </c:pt>
                <c:pt idx="2">
                  <c:v>350527</c:v>
                </c:pt>
                <c:pt idx="3">
                  <c:v>1900842</c:v>
                </c:pt>
                <c:pt idx="4">
                  <c:v>5191895</c:v>
                </c:pt>
                <c:pt idx="5">
                  <c:v>836332</c:v>
                </c:pt>
                <c:pt idx="6">
                  <c:v>337868</c:v>
                </c:pt>
                <c:pt idx="7">
                  <c:v>795495</c:v>
                </c:pt>
                <c:pt idx="8">
                  <c:v>2406365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D4-40BC-A8F3-7C998D2E42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CYRIDE REVENUE SOURCES FY2020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23147317724296"/>
          <c:y val="0.32250300842358604"/>
          <c:w val="0.67579404815184096"/>
          <c:h val="0.6606498194945885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9.2363648563559775E-2"/>
                  <c:y val="-9.5871590058462908E-2"/>
                </c:manualLayout>
              </c:layout>
              <c:tx>
                <c:rich>
                  <a:bodyPr/>
                  <a:lstStyle/>
                  <a:p>
                    <a:fld id="{67048BDB-E5FB-4371-AF86-B5BE4EB40176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</a:t>
                    </a:r>
                    <a:br>
                      <a:rPr lang="en-US" baseline="0"/>
                    </a:br>
                    <a:r>
                      <a:rPr lang="en-US" baseline="0"/>
                      <a:t> </a:t>
                    </a:r>
                    <a:fld id="{E29E38C9-F9A4-4BBF-81C4-6DE191EBD83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7467481F-6E1E-440A-AC6B-CD3C305FE40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F2A-4E09-B954-0C2A2EF5FE51}"/>
                </c:ext>
              </c:extLst>
            </c:dLbl>
            <c:dLbl>
              <c:idx val="1"/>
              <c:layout>
                <c:manualLayout>
                  <c:x val="1.6006784246696396E-2"/>
                  <c:y val="-0.1151232269251542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A-4E09-B954-0C2A2EF5FE51}"/>
                </c:ext>
              </c:extLst>
            </c:dLbl>
            <c:dLbl>
              <c:idx val="2"/>
              <c:layout>
                <c:manualLayout>
                  <c:x val="4.7179571053960645E-2"/>
                  <c:y val="-2.773510711883036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A-4E09-B954-0C2A2EF5FE51}"/>
                </c:ext>
              </c:extLst>
            </c:dLbl>
            <c:dLbl>
              <c:idx val="3"/>
              <c:layout>
                <c:manualLayout>
                  <c:x val="1.0908055004879697E-2"/>
                  <c:y val="6.7015359542151095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2A-4E09-B954-0C2A2EF5FE51}"/>
                </c:ext>
              </c:extLst>
            </c:dLbl>
            <c:dLbl>
              <c:idx val="4"/>
              <c:layout>
                <c:manualLayout>
                  <c:x val="1.0990911002593407E-2"/>
                  <c:y val="-2.94747813563015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2A-4E09-B954-0C2A2EF5FE51}"/>
                </c:ext>
              </c:extLst>
            </c:dLbl>
            <c:dLbl>
              <c:idx val="6"/>
              <c:layout>
                <c:manualLayout>
                  <c:x val="-3.1313935564034863E-3"/>
                  <c:y val="-0.1067383003117390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2A-4E09-B954-0C2A2EF5FE51}"/>
                </c:ext>
              </c:extLst>
            </c:dLbl>
            <c:dLbl>
              <c:idx val="7"/>
              <c:layout>
                <c:manualLayout>
                  <c:x val="2.5317449904472964E-2"/>
                  <c:y val="-3.103973014203549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2A-4E09-B954-0C2A2EF5FE51}"/>
                </c:ext>
              </c:extLst>
            </c:dLbl>
            <c:dLbl>
              <c:idx val="8"/>
              <c:layout>
                <c:manualLayout>
                  <c:x val="3.7598530039942193E-2"/>
                  <c:y val="-7.61079052844026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C9-436D-A208-507A223F25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(A!$B$51:$B$57,A!$B$59:$B$60)</c:f>
              <c:strCache>
                <c:ptCount val="9"/>
                <c:pt idx="0">
                  <c:v>Farebox Revenue</c:v>
                </c:pt>
                <c:pt idx="1">
                  <c:v>Other Transportation Revenue</c:v>
                </c:pt>
                <c:pt idx="2">
                  <c:v>Other State/Federal Grants</c:v>
                </c:pt>
                <c:pt idx="3">
                  <c:v>Tax Levy</c:v>
                </c:pt>
                <c:pt idx="4">
                  <c:v>Government of Student Body</c:v>
                </c:pt>
                <c:pt idx="5">
                  <c:v>Iowa State University</c:v>
                </c:pt>
                <c:pt idx="6">
                  <c:v>Miscellaneous Revenue</c:v>
                </c:pt>
                <c:pt idx="7">
                  <c:v>IDOT Operating Assistance</c:v>
                </c:pt>
                <c:pt idx="8">
                  <c:v>FTA Operating Assistance</c:v>
                </c:pt>
              </c:strCache>
            </c:strRef>
          </c:cat>
          <c:val>
            <c:numRef>
              <c:f>(A!$AT$51:$AT$57,A!$AT$59:$AT$60)</c:f>
              <c:numCache>
                <c:formatCode>"$"#,##0_);\("$"#,##0\)</c:formatCode>
                <c:ptCount val="9"/>
                <c:pt idx="0">
                  <c:v>197232</c:v>
                </c:pt>
                <c:pt idx="1">
                  <c:v>263355</c:v>
                </c:pt>
                <c:pt idx="2">
                  <c:v>215237</c:v>
                </c:pt>
                <c:pt idx="3">
                  <c:v>1977672</c:v>
                </c:pt>
                <c:pt idx="4">
                  <c:v>5151404</c:v>
                </c:pt>
                <c:pt idx="5">
                  <c:v>874804</c:v>
                </c:pt>
                <c:pt idx="6">
                  <c:v>358955</c:v>
                </c:pt>
                <c:pt idx="7">
                  <c:v>861901</c:v>
                </c:pt>
                <c:pt idx="8">
                  <c:v>2494129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2A-4E09-B954-0C2A2EF5F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CYRIDE ESTIMATED </a:t>
            </a:r>
            <a:br>
              <a:rPr lang="en-US"/>
            </a:br>
            <a:r>
              <a:rPr lang="en-US"/>
              <a:t>REVENUE SOURCES FY2020</a:t>
            </a:r>
          </a:p>
        </c:rich>
      </c:tx>
      <c:overlay val="0"/>
    </c:title>
    <c:autoTitleDeleted val="0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704391878022553E-2"/>
          <c:y val="0.25162367334224234"/>
          <c:w val="0.88426953930028829"/>
          <c:h val="0.74715145963468421"/>
        </c:manualLayout>
      </c:layout>
      <c:pie3DChart>
        <c:varyColors val="1"/>
        <c:ser>
          <c:idx val="0"/>
          <c:order val="0"/>
          <c:dPt>
            <c:idx val="4"/>
            <c:bubble3D val="0"/>
            <c:explosion val="1"/>
            <c:extLst>
              <c:ext xmlns:c16="http://schemas.microsoft.com/office/drawing/2014/chart" uri="{C3380CC4-5D6E-409C-BE32-E72D297353CC}">
                <c16:uniqueId val="{00000000-5156-4AD0-A589-C196FFC4B6EC}"/>
              </c:ext>
            </c:extLst>
          </c:dPt>
          <c:dLbls>
            <c:dLbl>
              <c:idx val="0"/>
              <c:layout>
                <c:manualLayout>
                  <c:x val="-8.5377883987209024E-2"/>
                  <c:y val="-6.86552744736695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Farebox Revenue, </a:t>
                    </a:r>
                    <a:br>
                      <a:rPr lang="en-US"/>
                    </a:br>
                    <a:r>
                      <a:rPr lang="en-US"/>
                      <a:t>$225,000 , 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156-4AD0-A589-C196FFC4B6EC}"/>
                </c:ext>
              </c:extLst>
            </c:dLbl>
            <c:dLbl>
              <c:idx val="1"/>
              <c:layout>
                <c:manualLayout>
                  <c:x val="1.1629187727079967E-2"/>
                  <c:y val="-8.005975316915173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56-4AD0-A589-C196FFC4B6EC}"/>
                </c:ext>
              </c:extLst>
            </c:dLbl>
            <c:dLbl>
              <c:idx val="2"/>
              <c:layout>
                <c:manualLayout>
                  <c:x val="4.2480085731641623E-2"/>
                  <c:y val="9.9365238919603134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56-4AD0-A589-C196FFC4B6EC}"/>
                </c:ext>
              </c:extLst>
            </c:dLbl>
            <c:dLbl>
              <c:idx val="3"/>
              <c:layout>
                <c:manualLayout>
                  <c:x val="3.3959816158351384E-2"/>
                  <c:y val="3.73001247184527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Tax Levy, </a:t>
                    </a:r>
                    <a:br>
                      <a:rPr lang="en-US"/>
                    </a:br>
                    <a:r>
                      <a:rPr lang="en-US"/>
                      <a:t>$1,994,811 , 15%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156-4AD0-A589-C196FFC4B6EC}"/>
                </c:ext>
              </c:extLst>
            </c:dLbl>
            <c:dLbl>
              <c:idx val="4"/>
              <c:layout>
                <c:manualLayout>
                  <c:x val="5.7349195979323545E-2"/>
                  <c:y val="-3.214962491390703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56-4AD0-A589-C196FFC4B6EC}"/>
                </c:ext>
              </c:extLst>
            </c:dLbl>
            <c:dLbl>
              <c:idx val="5"/>
              <c:layout>
                <c:manualLayout>
                  <c:x val="1.6347465300461897E-3"/>
                  <c:y val="-7.02038309041157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Iowa State University,</a:t>
                    </a:r>
                    <a:br>
                      <a:rPr lang="en-US"/>
                    </a:br>
                    <a:r>
                      <a:rPr lang="en-US"/>
                      <a:t> $874,804 , 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156-4AD0-A589-C196FFC4B6EC}"/>
                </c:ext>
              </c:extLst>
            </c:dLbl>
            <c:dLbl>
              <c:idx val="6"/>
              <c:layout>
                <c:manualLayout>
                  <c:x val="-1.3306456234455409E-2"/>
                  <c:y val="-9.9190074644924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56-4AD0-A589-C196FFC4B6EC}"/>
                </c:ext>
              </c:extLst>
            </c:dLbl>
            <c:dLbl>
              <c:idx val="7"/>
              <c:layout>
                <c:manualLayout>
                  <c:x val="-1.9181308668294192E-2"/>
                  <c:y val="-3.54725340183540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IDOT Operating Assistance,</a:t>
                    </a:r>
                    <a:br>
                      <a:rPr lang="en-US"/>
                    </a:br>
                    <a:r>
                      <a:rPr lang="en-US"/>
                      <a:t> $800,000 , 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156-4AD0-A589-C196FFC4B6EC}"/>
                </c:ext>
              </c:extLst>
            </c:dLbl>
            <c:dLbl>
              <c:idx val="8"/>
              <c:layout>
                <c:manualLayout>
                  <c:x val="-3.954910658001811E-2"/>
                  <c:y val="-7.478192885463785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56-4AD0-A589-C196FFC4B6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(A!$B$51:$B$57,A!$B$59:$B$60)</c:f>
              <c:strCache>
                <c:ptCount val="9"/>
                <c:pt idx="0">
                  <c:v>Farebox Revenue</c:v>
                </c:pt>
                <c:pt idx="1">
                  <c:v>Other Transportation Revenue</c:v>
                </c:pt>
                <c:pt idx="2">
                  <c:v>Other State/Federal Grants</c:v>
                </c:pt>
                <c:pt idx="3">
                  <c:v>Tax Levy</c:v>
                </c:pt>
                <c:pt idx="4">
                  <c:v>Government of Student Body</c:v>
                </c:pt>
                <c:pt idx="5">
                  <c:v>Iowa State University</c:v>
                </c:pt>
                <c:pt idx="6">
                  <c:v>Miscellaneous Revenue</c:v>
                </c:pt>
                <c:pt idx="7">
                  <c:v>IDOT Operating Assistance</c:v>
                </c:pt>
                <c:pt idx="8">
                  <c:v>FTA Operating Assistance</c:v>
                </c:pt>
              </c:strCache>
            </c:strRef>
          </c:cat>
          <c:val>
            <c:numRef>
              <c:f>(A!$AT$51:$AT$57,A!$AT$59:$AT$60)</c:f>
              <c:numCache>
                <c:formatCode>"$"#,##0_);\("$"#,##0\)</c:formatCode>
                <c:ptCount val="9"/>
                <c:pt idx="0">
                  <c:v>197232</c:v>
                </c:pt>
                <c:pt idx="1">
                  <c:v>263355</c:v>
                </c:pt>
                <c:pt idx="2">
                  <c:v>215237</c:v>
                </c:pt>
                <c:pt idx="3">
                  <c:v>1977672</c:v>
                </c:pt>
                <c:pt idx="4">
                  <c:v>5151404</c:v>
                </c:pt>
                <c:pt idx="5">
                  <c:v>874804</c:v>
                </c:pt>
                <c:pt idx="6">
                  <c:v>358955</c:v>
                </c:pt>
                <c:pt idx="7">
                  <c:v>861901</c:v>
                </c:pt>
                <c:pt idx="8">
                  <c:v>2494129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56-4AD0-A589-C196FFC4B6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12</xdr:col>
      <xdr:colOff>419100</xdr:colOff>
      <xdr:row>27</xdr:row>
      <xdr:rowOff>161924</xdr:rowOff>
    </xdr:to>
    <xdr:graphicFrame macro="">
      <xdr:nvGraphicFramePr>
        <xdr:cNvPr id="3099" name="Chart 1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0.19952</cdr:x>
      <cdr:y>0.16048</cdr:y>
    </cdr:from>
    <cdr:to>
      <cdr:x>0.2925</cdr:x>
      <cdr:y>0.30862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62150" y="9906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712140</xdr:colOff>
      <xdr:row>27</xdr:row>
      <xdr:rowOff>160020</xdr:rowOff>
    </xdr:from>
    <xdr:to>
      <xdr:col>11</xdr:col>
      <xdr:colOff>716280</xdr:colOff>
      <xdr:row>55</xdr:row>
      <xdr:rowOff>0</xdr:rowOff>
    </xdr:to>
    <xdr:graphicFrame macro="">
      <xdr:nvGraphicFramePr>
        <xdr:cNvPr id="11301" name="Chart 1">
          <a:extLst>
            <a:ext uri="{FF2B5EF4-FFF2-40B4-BE49-F238E27FC236}">
              <a16:creationId xmlns:a16="http://schemas.microsoft.com/office/drawing/2014/main" id="{00000000-0008-0000-0200-000025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31540</xdr:colOff>
      <xdr:row>1</xdr:row>
      <xdr:rowOff>68579</xdr:rowOff>
    </xdr:from>
    <xdr:to>
      <xdr:col>11</xdr:col>
      <xdr:colOff>727710</xdr:colOff>
      <xdr:row>27</xdr:row>
      <xdr:rowOff>180974</xdr:rowOff>
    </xdr:to>
    <xdr:graphicFrame macro="">
      <xdr:nvGraphicFramePr>
        <xdr:cNvPr id="11302" name="Chart 2">
          <a:extLst>
            <a:ext uri="{FF2B5EF4-FFF2-40B4-BE49-F238E27FC236}">
              <a16:creationId xmlns:a16="http://schemas.microsoft.com/office/drawing/2014/main" id="{00000000-0008-0000-0200-00002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838199</xdr:colOff>
      <xdr:row>0</xdr:row>
      <xdr:rowOff>0</xdr:rowOff>
    </xdr:from>
    <xdr:to>
      <xdr:col>26</xdr:col>
      <xdr:colOff>752474</xdr:colOff>
      <xdr:row>34</xdr:row>
      <xdr:rowOff>9524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V2364"/>
  <sheetViews>
    <sheetView showGridLines="0" tabSelected="1" defaultGridColor="0" colorId="22" zoomScaleNormal="100" workbookViewId="0">
      <pane xSplit="2" ySplit="6" topLeftCell="AN7" activePane="bottomRight" state="frozenSplit"/>
      <selection pane="topRight" activeCell="C1" sqref="C1"/>
      <selection pane="bottomLeft" activeCell="A7" sqref="A7"/>
      <selection pane="bottomRight" activeCell="AV76" sqref="AV76"/>
    </sheetView>
  </sheetViews>
  <sheetFormatPr defaultColWidth="15.77734375" defaultRowHeight="15" x14ac:dyDescent="0.2"/>
  <cols>
    <col min="1" max="1" width="6.77734375" customWidth="1"/>
    <col min="2" max="2" width="25.77734375" customWidth="1"/>
    <col min="3" max="31" width="12.77734375" customWidth="1"/>
    <col min="32" max="35" width="12.88671875" customWidth="1"/>
    <col min="36" max="36" width="13" customWidth="1"/>
    <col min="43" max="43" width="15.77734375" style="48"/>
  </cols>
  <sheetData>
    <row r="1" spans="1:48" ht="23.25" x14ac:dyDescent="0.35">
      <c r="A1" s="25" t="s">
        <v>129</v>
      </c>
      <c r="B1" s="21"/>
      <c r="C1" s="22"/>
      <c r="D1" s="21"/>
      <c r="E1" s="21"/>
      <c r="F1" s="21"/>
      <c r="G1" s="21"/>
      <c r="H1" s="22"/>
      <c r="I1" s="21"/>
      <c r="J1" s="21"/>
      <c r="K1" s="21"/>
      <c r="L1" s="21"/>
      <c r="M1" s="22"/>
      <c r="N1" s="21"/>
      <c r="O1" s="21"/>
      <c r="P1" s="21"/>
      <c r="Q1" s="21"/>
      <c r="R1" s="22"/>
      <c r="S1" s="21"/>
      <c r="T1" s="21"/>
      <c r="U1" s="22"/>
      <c r="V1" s="21"/>
      <c r="W1" s="22"/>
      <c r="X1" s="21"/>
      <c r="Y1" s="21"/>
      <c r="Z1" s="21"/>
      <c r="AA1" s="21"/>
      <c r="AB1" s="22"/>
      <c r="AC1" s="21"/>
      <c r="AD1" s="21"/>
      <c r="AE1" s="21"/>
      <c r="AF1" s="21"/>
      <c r="AG1" s="23"/>
      <c r="AQ1" s="38"/>
    </row>
    <row r="2" spans="1:48" ht="23.25" x14ac:dyDescent="0.35">
      <c r="A2" s="25" t="s">
        <v>150</v>
      </c>
      <c r="B2" s="21"/>
      <c r="C2" s="22"/>
      <c r="D2" s="21"/>
      <c r="E2" s="21"/>
      <c r="F2" s="21"/>
      <c r="G2" s="21"/>
      <c r="H2" s="22"/>
      <c r="I2" s="21"/>
      <c r="J2" s="21"/>
      <c r="K2" s="21"/>
      <c r="L2" s="21"/>
      <c r="M2" s="22"/>
      <c r="N2" s="21"/>
      <c r="O2" s="21"/>
      <c r="P2" s="21"/>
      <c r="Q2" s="21"/>
      <c r="R2" s="22"/>
      <c r="S2" s="21"/>
      <c r="T2" s="21"/>
      <c r="U2" s="22"/>
      <c r="V2" s="21"/>
      <c r="W2" s="22"/>
      <c r="X2" s="21"/>
      <c r="Y2" s="21"/>
      <c r="Z2" s="21"/>
      <c r="AA2" s="21"/>
      <c r="AB2" s="24"/>
      <c r="AC2" s="21"/>
      <c r="AD2" s="21"/>
      <c r="AE2" s="21"/>
      <c r="AF2" s="21"/>
      <c r="AG2" s="23"/>
      <c r="AQ2" s="38"/>
    </row>
    <row r="3" spans="1:48" x14ac:dyDescent="0.2">
      <c r="AQ3" s="38"/>
    </row>
    <row r="4" spans="1:48" x14ac:dyDescent="0.2">
      <c r="AQ4" s="38"/>
    </row>
    <row r="5" spans="1:48" ht="15.75" x14ac:dyDescent="0.25">
      <c r="A5" s="1"/>
      <c r="B5" s="1"/>
      <c r="C5" s="3" t="s">
        <v>0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3" t="s">
        <v>0</v>
      </c>
      <c r="J5" s="3" t="s">
        <v>0</v>
      </c>
      <c r="K5" s="3" t="s">
        <v>0</v>
      </c>
      <c r="L5" s="3" t="s">
        <v>0</v>
      </c>
      <c r="M5" s="3" t="s">
        <v>0</v>
      </c>
      <c r="N5" s="3" t="s">
        <v>0</v>
      </c>
      <c r="O5" s="3" t="s">
        <v>0</v>
      </c>
      <c r="P5" s="3" t="s">
        <v>0</v>
      </c>
      <c r="Q5" s="3" t="s">
        <v>0</v>
      </c>
      <c r="R5" s="3" t="s">
        <v>0</v>
      </c>
      <c r="S5" s="3" t="s">
        <v>0</v>
      </c>
      <c r="T5" s="3" t="s">
        <v>0</v>
      </c>
      <c r="U5" s="3" t="s">
        <v>0</v>
      </c>
      <c r="V5" s="3" t="s">
        <v>0</v>
      </c>
      <c r="W5" s="3" t="s">
        <v>0</v>
      </c>
      <c r="X5" s="3" t="s">
        <v>0</v>
      </c>
      <c r="Y5" s="3" t="s">
        <v>0</v>
      </c>
      <c r="Z5" s="3" t="s">
        <v>0</v>
      </c>
      <c r="AA5" s="3" t="s">
        <v>0</v>
      </c>
      <c r="AB5" s="3" t="s">
        <v>0</v>
      </c>
      <c r="AC5" s="3" t="s">
        <v>0</v>
      </c>
      <c r="AD5" s="3" t="s">
        <v>0</v>
      </c>
      <c r="AE5" s="3" t="s">
        <v>0</v>
      </c>
      <c r="AF5" s="3" t="s">
        <v>0</v>
      </c>
      <c r="AG5" s="3" t="s">
        <v>0</v>
      </c>
      <c r="AH5" s="3" t="s">
        <v>0</v>
      </c>
      <c r="AI5" s="3" t="s">
        <v>0</v>
      </c>
      <c r="AJ5" s="3" t="s">
        <v>0</v>
      </c>
      <c r="AK5" s="3" t="s">
        <v>0</v>
      </c>
      <c r="AL5" s="3" t="s">
        <v>0</v>
      </c>
      <c r="AM5" s="3" t="s">
        <v>0</v>
      </c>
      <c r="AN5" s="3" t="s">
        <v>0</v>
      </c>
      <c r="AO5" s="3" t="s">
        <v>0</v>
      </c>
      <c r="AP5" s="3" t="s">
        <v>0</v>
      </c>
      <c r="AQ5" s="3" t="s">
        <v>0</v>
      </c>
      <c r="AR5" s="3" t="s">
        <v>0</v>
      </c>
      <c r="AS5" s="3" t="s">
        <v>0</v>
      </c>
      <c r="AT5" s="52" t="s">
        <v>148</v>
      </c>
      <c r="AU5" s="52" t="s">
        <v>148</v>
      </c>
      <c r="AV5" s="52" t="s">
        <v>130</v>
      </c>
    </row>
    <row r="6" spans="1:48" ht="15.75" x14ac:dyDescent="0.25">
      <c r="A6" s="1"/>
      <c r="B6" s="1"/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4" t="s">
        <v>21</v>
      </c>
      <c r="X6" s="4" t="s">
        <v>22</v>
      </c>
      <c r="Y6" s="4" t="s">
        <v>23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30</v>
      </c>
      <c r="AG6" s="4" t="s">
        <v>128</v>
      </c>
      <c r="AH6" s="26" t="s">
        <v>131</v>
      </c>
      <c r="AI6" s="26" t="s">
        <v>132</v>
      </c>
      <c r="AJ6" s="26" t="s">
        <v>134</v>
      </c>
      <c r="AK6" s="26" t="s">
        <v>136</v>
      </c>
      <c r="AL6" s="26" t="s">
        <v>137</v>
      </c>
      <c r="AM6" s="26" t="s">
        <v>138</v>
      </c>
      <c r="AN6" s="26" t="s">
        <v>139</v>
      </c>
      <c r="AO6" s="26" t="s">
        <v>141</v>
      </c>
      <c r="AP6" s="26" t="s">
        <v>142</v>
      </c>
      <c r="AQ6" s="53" t="s">
        <v>143</v>
      </c>
      <c r="AR6" s="73" t="s">
        <v>144</v>
      </c>
      <c r="AS6" s="73" t="s">
        <v>145</v>
      </c>
      <c r="AT6" s="73" t="s">
        <v>146</v>
      </c>
      <c r="AU6" s="73" t="s">
        <v>147</v>
      </c>
      <c r="AV6" s="73" t="s">
        <v>149</v>
      </c>
    </row>
    <row r="7" spans="1:48" ht="15.75" x14ac:dyDescent="0.25">
      <c r="A7" s="2" t="s">
        <v>31</v>
      </c>
      <c r="B7" s="2" t="s">
        <v>32</v>
      </c>
      <c r="AM7" s="26"/>
      <c r="AQ7" s="38"/>
    </row>
    <row r="8" spans="1:48" x14ac:dyDescent="0.2">
      <c r="A8" s="1"/>
      <c r="B8" s="1" t="s">
        <v>33</v>
      </c>
      <c r="C8" s="5">
        <f t="shared" ref="C8:Q8" si="0">C23+C33</f>
        <v>86368</v>
      </c>
      <c r="D8" s="5">
        <f t="shared" si="0"/>
        <v>130045</v>
      </c>
      <c r="E8" s="5">
        <f t="shared" si="0"/>
        <v>160800</v>
      </c>
      <c r="F8" s="5">
        <f t="shared" si="0"/>
        <v>236359</v>
      </c>
      <c r="G8" s="5">
        <f t="shared" si="0"/>
        <v>331365</v>
      </c>
      <c r="H8" s="5">
        <f t="shared" si="0"/>
        <v>902711</v>
      </c>
      <c r="I8" s="5">
        <f t="shared" si="0"/>
        <v>1212800</v>
      </c>
      <c r="J8" s="5">
        <f t="shared" si="0"/>
        <v>2000129</v>
      </c>
      <c r="K8" s="5">
        <f t="shared" si="0"/>
        <v>2216975</v>
      </c>
      <c r="L8" s="5">
        <f t="shared" si="0"/>
        <v>2407822</v>
      </c>
      <c r="M8" s="5">
        <f t="shared" si="0"/>
        <v>2248355</v>
      </c>
      <c r="N8" s="5">
        <f t="shared" si="0"/>
        <v>2315947</v>
      </c>
      <c r="O8" s="5">
        <f t="shared" si="0"/>
        <v>2447273</v>
      </c>
      <c r="P8" s="5">
        <f t="shared" si="0"/>
        <v>2497123</v>
      </c>
      <c r="Q8" s="5">
        <f t="shared" si="0"/>
        <v>2367174</v>
      </c>
      <c r="R8" s="5">
        <v>2373835</v>
      </c>
      <c r="S8" s="5">
        <v>2400541</v>
      </c>
      <c r="T8" s="5">
        <v>2154401</v>
      </c>
      <c r="U8" s="5">
        <v>2415215</v>
      </c>
      <c r="V8" s="5">
        <f>V23+V33+V43</f>
        <v>2695001</v>
      </c>
      <c r="W8" s="5">
        <v>2737052</v>
      </c>
      <c r="X8" s="5">
        <v>2755200</v>
      </c>
      <c r="Y8" s="5">
        <v>2876803</v>
      </c>
      <c r="Z8" s="5">
        <v>3016409</v>
      </c>
      <c r="AA8" s="5">
        <v>3044456</v>
      </c>
      <c r="AB8" s="5">
        <v>3418078</v>
      </c>
      <c r="AC8" s="5">
        <f>AC23+AC33+AC43</f>
        <v>4678548</v>
      </c>
      <c r="AD8" s="5">
        <f>AD23+AD33+AD43</f>
        <v>4787637</v>
      </c>
      <c r="AE8" s="5">
        <v>4292366</v>
      </c>
      <c r="AF8" s="5">
        <v>4173208</v>
      </c>
      <c r="AG8" s="5">
        <v>4314151</v>
      </c>
      <c r="AH8" s="5">
        <v>4646554</v>
      </c>
      <c r="AI8" s="5">
        <v>5002146</v>
      </c>
      <c r="AJ8" s="5">
        <v>5377155</v>
      </c>
      <c r="AK8" s="5">
        <v>5447289</v>
      </c>
      <c r="AL8" s="5">
        <v>5759883</v>
      </c>
      <c r="AM8" s="5">
        <v>5892786</v>
      </c>
      <c r="AN8" s="5">
        <v>6619182</v>
      </c>
      <c r="AO8" s="5">
        <f>AO33+AO23+AO43</f>
        <v>6711665</v>
      </c>
      <c r="AP8" s="49">
        <v>6785479</v>
      </c>
      <c r="AQ8" s="27">
        <v>6658027</v>
      </c>
      <c r="AR8" s="57">
        <v>6572065</v>
      </c>
      <c r="AS8" s="74">
        <v>6121023</v>
      </c>
      <c r="AT8" s="76">
        <v>4577482</v>
      </c>
      <c r="AU8" s="76">
        <v>1862274</v>
      </c>
      <c r="AV8" s="76">
        <v>4456104</v>
      </c>
    </row>
    <row r="9" spans="1:48" x14ac:dyDescent="0.2">
      <c r="A9" s="1"/>
      <c r="B9" s="1" t="s">
        <v>34</v>
      </c>
      <c r="C9" s="5">
        <v>39505</v>
      </c>
      <c r="D9" s="5">
        <v>39505</v>
      </c>
      <c r="E9" s="5">
        <v>39505</v>
      </c>
      <c r="F9" s="5">
        <v>39505</v>
      </c>
      <c r="G9" s="5">
        <v>39505</v>
      </c>
      <c r="H9" s="5">
        <v>45775</v>
      </c>
      <c r="I9" s="5">
        <v>45775</v>
      </c>
      <c r="J9" s="5">
        <v>45775</v>
      </c>
      <c r="K9" s="5">
        <v>45775</v>
      </c>
      <c r="L9" s="5">
        <v>45775</v>
      </c>
      <c r="M9" s="5">
        <v>45775</v>
      </c>
      <c r="N9" s="5">
        <v>45775</v>
      </c>
      <c r="O9" s="5">
        <v>45775</v>
      </c>
      <c r="P9" s="5">
        <v>45775</v>
      </c>
      <c r="Q9" s="5">
        <v>45775</v>
      </c>
      <c r="R9" s="5">
        <v>47198</v>
      </c>
      <c r="S9" s="5">
        <v>47198</v>
      </c>
      <c r="T9" s="5">
        <v>47198</v>
      </c>
      <c r="U9" s="5">
        <v>47198</v>
      </c>
      <c r="V9" s="5">
        <v>48691</v>
      </c>
      <c r="W9" s="5">
        <v>48691</v>
      </c>
      <c r="X9" s="5">
        <v>48691</v>
      </c>
      <c r="Y9" s="5">
        <v>48691</v>
      </c>
      <c r="Z9" s="5">
        <v>48691</v>
      </c>
      <c r="AA9" s="5">
        <v>50731</v>
      </c>
      <c r="AB9" s="5">
        <v>50731</v>
      </c>
      <c r="AC9" s="5">
        <v>50731</v>
      </c>
      <c r="AD9" s="5">
        <v>50731</v>
      </c>
      <c r="AE9" s="5">
        <v>50731</v>
      </c>
      <c r="AF9" s="5">
        <v>52319</v>
      </c>
      <c r="AG9" s="5">
        <v>52319</v>
      </c>
      <c r="AH9" s="5">
        <v>52319</v>
      </c>
      <c r="AI9" s="5">
        <v>52319</v>
      </c>
      <c r="AJ9" s="5">
        <v>52319</v>
      </c>
      <c r="AK9" s="5">
        <v>56657</v>
      </c>
      <c r="AL9" s="5">
        <v>56657</v>
      </c>
      <c r="AM9" s="5">
        <v>59043</v>
      </c>
      <c r="AN9" s="5">
        <v>61792</v>
      </c>
      <c r="AO9" s="5">
        <v>63266</v>
      </c>
      <c r="AP9" s="54">
        <v>65060</v>
      </c>
      <c r="AQ9" s="27">
        <v>66696</v>
      </c>
      <c r="AR9" s="27">
        <v>65191</v>
      </c>
      <c r="AS9" s="74">
        <v>66154</v>
      </c>
      <c r="AT9" s="76">
        <v>66427</v>
      </c>
      <c r="AU9" s="54">
        <v>66772</v>
      </c>
      <c r="AV9" s="54">
        <v>67000</v>
      </c>
    </row>
    <row r="10" spans="1:48" x14ac:dyDescent="0.2">
      <c r="A10" s="1"/>
      <c r="B10" s="1" t="s">
        <v>35</v>
      </c>
      <c r="C10" s="5">
        <v>13495</v>
      </c>
      <c r="D10" s="5">
        <v>27092</v>
      </c>
      <c r="E10" s="5">
        <v>25523</v>
      </c>
      <c r="F10" s="5">
        <v>24308</v>
      </c>
      <c r="G10" s="5">
        <v>22845</v>
      </c>
      <c r="H10" s="5">
        <f t="shared" ref="H10:Q10" si="1">H25+H35</f>
        <v>32826</v>
      </c>
      <c r="I10" s="5">
        <f t="shared" si="1"/>
        <v>38943</v>
      </c>
      <c r="J10" s="5">
        <f t="shared" si="1"/>
        <v>55258</v>
      </c>
      <c r="K10" s="5">
        <f t="shared" si="1"/>
        <v>58657</v>
      </c>
      <c r="L10" s="5">
        <f t="shared" si="1"/>
        <v>65542</v>
      </c>
      <c r="M10" s="5">
        <f t="shared" si="1"/>
        <v>61693</v>
      </c>
      <c r="N10" s="5">
        <f t="shared" si="1"/>
        <v>65419</v>
      </c>
      <c r="O10" s="5">
        <f t="shared" si="1"/>
        <v>67680</v>
      </c>
      <c r="P10" s="5">
        <f t="shared" si="1"/>
        <v>66519</v>
      </c>
      <c r="Q10" s="5">
        <f t="shared" si="1"/>
        <v>63785</v>
      </c>
      <c r="R10" s="5">
        <v>69257</v>
      </c>
      <c r="S10" s="5">
        <v>72291</v>
      </c>
      <c r="T10" s="5">
        <v>69330</v>
      </c>
      <c r="U10" s="5">
        <v>74336</v>
      </c>
      <c r="V10" s="5">
        <v>76751</v>
      </c>
      <c r="W10" s="5">
        <v>76546</v>
      </c>
      <c r="X10" s="5">
        <v>75658</v>
      </c>
      <c r="Y10" s="5">
        <v>81121</v>
      </c>
      <c r="Z10" s="5">
        <v>84698</v>
      </c>
      <c r="AA10" s="5">
        <v>87003</v>
      </c>
      <c r="AB10" s="5">
        <v>88750</v>
      </c>
      <c r="AC10" s="5">
        <v>101189</v>
      </c>
      <c r="AD10" s="5">
        <v>104682</v>
      </c>
      <c r="AE10" s="5">
        <v>97887</v>
      </c>
      <c r="AF10" s="5">
        <v>99710</v>
      </c>
      <c r="AG10" s="5">
        <v>103109</v>
      </c>
      <c r="AH10" s="5">
        <v>105806</v>
      </c>
      <c r="AI10" s="5">
        <v>108853</v>
      </c>
      <c r="AJ10" s="5">
        <v>110167</v>
      </c>
      <c r="AK10" s="5">
        <v>113182</v>
      </c>
      <c r="AL10" s="5">
        <v>113025</v>
      </c>
      <c r="AM10" s="5">
        <v>113909</v>
      </c>
      <c r="AN10" s="5">
        <v>119509</v>
      </c>
      <c r="AO10" s="27">
        <v>126715</v>
      </c>
      <c r="AP10" s="50">
        <v>131614</v>
      </c>
      <c r="AQ10" s="27">
        <v>130272</v>
      </c>
      <c r="AR10" s="74">
        <v>131745</v>
      </c>
      <c r="AS10" s="74">
        <v>130833</v>
      </c>
      <c r="AT10" s="76">
        <v>122570</v>
      </c>
      <c r="AU10" s="76">
        <v>124648</v>
      </c>
      <c r="AV10" s="76">
        <v>130000</v>
      </c>
    </row>
    <row r="11" spans="1:48" x14ac:dyDescent="0.2">
      <c r="A11" s="1"/>
      <c r="B11" s="1" t="s">
        <v>36</v>
      </c>
      <c r="C11" s="6">
        <f t="shared" ref="C11:AO11" si="2">C8/C10</f>
        <v>6.4</v>
      </c>
      <c r="D11" s="6">
        <f t="shared" si="2"/>
        <v>4.8001254983020818</v>
      </c>
      <c r="E11" s="6">
        <f t="shared" si="2"/>
        <v>6.3001998197704028</v>
      </c>
      <c r="F11" s="6">
        <f t="shared" si="2"/>
        <v>9.7235066644726018</v>
      </c>
      <c r="G11" s="6">
        <f t="shared" si="2"/>
        <v>14.504924491135917</v>
      </c>
      <c r="H11" s="6">
        <f t="shared" si="2"/>
        <v>27.49987814537257</v>
      </c>
      <c r="I11" s="6">
        <f t="shared" si="2"/>
        <v>31.142952520350256</v>
      </c>
      <c r="J11" s="6">
        <f t="shared" si="2"/>
        <v>36.196188787143946</v>
      </c>
      <c r="K11" s="6">
        <f t="shared" si="2"/>
        <v>37.795574270760525</v>
      </c>
      <c r="L11" s="6">
        <f t="shared" si="2"/>
        <v>36.737084617497175</v>
      </c>
      <c r="M11" s="6">
        <f t="shared" si="2"/>
        <v>36.444248131878823</v>
      </c>
      <c r="N11" s="6">
        <f t="shared" si="2"/>
        <v>35.401748727433926</v>
      </c>
      <c r="O11" s="6">
        <f t="shared" si="2"/>
        <v>36.159471040189125</v>
      </c>
      <c r="P11" s="6">
        <f t="shared" si="2"/>
        <v>37.539996091342324</v>
      </c>
      <c r="Q11" s="6">
        <f t="shared" si="2"/>
        <v>37.111766089205929</v>
      </c>
      <c r="R11" s="6">
        <f t="shared" si="2"/>
        <v>34.275741080324011</v>
      </c>
      <c r="S11" s="6">
        <f t="shared" si="2"/>
        <v>33.206637064088198</v>
      </c>
      <c r="T11" s="6">
        <f t="shared" si="2"/>
        <v>31.074585316601759</v>
      </c>
      <c r="U11" s="6">
        <f t="shared" si="2"/>
        <v>32.49051603529918</v>
      </c>
      <c r="V11" s="6">
        <f t="shared" si="2"/>
        <v>35.113562038279632</v>
      </c>
      <c r="W11" s="6">
        <f t="shared" si="2"/>
        <v>35.756956601259375</v>
      </c>
      <c r="X11" s="6">
        <f t="shared" si="2"/>
        <v>36.416505855296201</v>
      </c>
      <c r="Y11" s="6">
        <f t="shared" si="2"/>
        <v>35.463110661850813</v>
      </c>
      <c r="Z11" s="6">
        <f t="shared" si="2"/>
        <v>35.613698080238024</v>
      </c>
      <c r="AA11" s="6">
        <f t="shared" si="2"/>
        <v>34.992540487109643</v>
      </c>
      <c r="AB11" s="6">
        <f t="shared" si="2"/>
        <v>38.513554929577467</v>
      </c>
      <c r="AC11" s="6">
        <f t="shared" si="2"/>
        <v>46.235737086046903</v>
      </c>
      <c r="AD11" s="6">
        <f t="shared" si="2"/>
        <v>45.735054737204102</v>
      </c>
      <c r="AE11" s="6">
        <f t="shared" si="2"/>
        <v>43.850215043877121</v>
      </c>
      <c r="AF11" s="6">
        <f t="shared" si="2"/>
        <v>41.853455019556712</v>
      </c>
      <c r="AG11" s="6">
        <f t="shared" si="2"/>
        <v>41.840683160538845</v>
      </c>
      <c r="AH11" s="6">
        <f t="shared" si="2"/>
        <v>43.91578927471032</v>
      </c>
      <c r="AI11" s="6">
        <f t="shared" si="2"/>
        <v>45.953221316821768</v>
      </c>
      <c r="AJ11" s="6">
        <f t="shared" si="2"/>
        <v>48.809126144852812</v>
      </c>
      <c r="AK11" s="6">
        <f t="shared" si="2"/>
        <v>48.12858051633652</v>
      </c>
      <c r="AL11" s="6">
        <f t="shared" si="2"/>
        <v>50.961141340411416</v>
      </c>
      <c r="AM11" s="6">
        <f t="shared" si="2"/>
        <v>51.732400424900575</v>
      </c>
      <c r="AN11" s="6">
        <f t="shared" si="2"/>
        <v>55.386472985298177</v>
      </c>
      <c r="AO11" s="6">
        <f t="shared" si="2"/>
        <v>52.966618001025921</v>
      </c>
      <c r="AP11" s="6">
        <f>AP8/AP10</f>
        <v>51.555905906666467</v>
      </c>
      <c r="AQ11" s="6">
        <f>AQ8/AQ10</f>
        <v>51.108657270940803</v>
      </c>
      <c r="AR11" s="30">
        <f t="shared" ref="AR11:AS11" si="3">AR8/AR10</f>
        <v>49.88473945880299</v>
      </c>
      <c r="AS11" s="30">
        <f t="shared" si="3"/>
        <v>46.785008369448072</v>
      </c>
      <c r="AT11" s="46">
        <f>AT8/AT10</f>
        <v>37.345859508852087</v>
      </c>
      <c r="AU11" s="46">
        <f>AU8/AU10</f>
        <v>14.9402637828124</v>
      </c>
      <c r="AV11" s="46">
        <f>AV8/AV10</f>
        <v>34.277723076923074</v>
      </c>
    </row>
    <row r="12" spans="1:48" x14ac:dyDescent="0.2">
      <c r="A12" s="1"/>
      <c r="B12" s="1" t="s">
        <v>37</v>
      </c>
      <c r="C12" s="5">
        <v>204534</v>
      </c>
      <c r="D12" s="5">
        <v>233007</v>
      </c>
      <c r="E12" s="5">
        <v>270755</v>
      </c>
      <c r="F12" s="5">
        <v>345742</v>
      </c>
      <c r="G12" s="5">
        <v>367937</v>
      </c>
      <c r="H12" s="5">
        <v>461396</v>
      </c>
      <c r="I12" s="5">
        <f t="shared" ref="I12:Q12" si="4">I24+I34</f>
        <v>500988</v>
      </c>
      <c r="J12" s="5">
        <f t="shared" si="4"/>
        <v>689355</v>
      </c>
      <c r="K12" s="5">
        <f t="shared" si="4"/>
        <v>719833</v>
      </c>
      <c r="L12" s="5">
        <f t="shared" si="4"/>
        <v>763083</v>
      </c>
      <c r="M12" s="5">
        <f t="shared" si="4"/>
        <v>747583</v>
      </c>
      <c r="N12" s="5">
        <f t="shared" si="4"/>
        <v>800083</v>
      </c>
      <c r="O12" s="5">
        <f t="shared" si="4"/>
        <v>794207</v>
      </c>
      <c r="P12" s="5">
        <f t="shared" si="4"/>
        <v>803494</v>
      </c>
      <c r="Q12" s="5">
        <f t="shared" si="4"/>
        <v>787620</v>
      </c>
      <c r="R12" s="5">
        <v>802493</v>
      </c>
      <c r="S12" s="5">
        <v>815957</v>
      </c>
      <c r="T12" s="5">
        <v>761304</v>
      </c>
      <c r="U12" s="5">
        <v>830130</v>
      </c>
      <c r="V12" s="5">
        <f>V24+V34+V44</f>
        <v>812144</v>
      </c>
      <c r="W12" s="5">
        <v>798411</v>
      </c>
      <c r="X12" s="5">
        <v>828346</v>
      </c>
      <c r="Y12" s="5">
        <v>889663</v>
      </c>
      <c r="Z12" s="5">
        <v>917978</v>
      </c>
      <c r="AA12" s="5">
        <v>927572</v>
      </c>
      <c r="AB12" s="5">
        <v>973278</v>
      </c>
      <c r="AC12" s="5">
        <v>1096673</v>
      </c>
      <c r="AD12" s="5">
        <v>1120862</v>
      </c>
      <c r="AE12" s="5">
        <v>1044960</v>
      </c>
      <c r="AF12" s="5">
        <v>1073590</v>
      </c>
      <c r="AG12" s="5">
        <v>1095397</v>
      </c>
      <c r="AH12" s="5">
        <v>1127182</v>
      </c>
      <c r="AI12" s="5">
        <v>1153090</v>
      </c>
      <c r="AJ12" s="5">
        <v>1152680</v>
      </c>
      <c r="AK12" s="5">
        <v>1185089</v>
      </c>
      <c r="AL12" s="5">
        <v>1184183</v>
      </c>
      <c r="AM12" s="5">
        <v>1189906</v>
      </c>
      <c r="AN12" s="5">
        <v>1234773</v>
      </c>
      <c r="AO12" s="27">
        <v>1303422</v>
      </c>
      <c r="AP12" s="49">
        <v>1367882</v>
      </c>
      <c r="AQ12" s="27">
        <v>1353814</v>
      </c>
      <c r="AR12" s="27">
        <v>1368705</v>
      </c>
      <c r="AS12" s="74">
        <v>1324351</v>
      </c>
      <c r="AT12" s="76">
        <v>1273238</v>
      </c>
      <c r="AU12" s="76">
        <v>1283596</v>
      </c>
      <c r="AV12" s="76">
        <v>1320000</v>
      </c>
    </row>
    <row r="13" spans="1:48" x14ac:dyDescent="0.2">
      <c r="A13" s="1"/>
      <c r="B13" s="1" t="s">
        <v>38</v>
      </c>
      <c r="C13" s="6">
        <f t="shared" ref="C13:AO13" si="5">C8/C12</f>
        <v>0.4222672025188966</v>
      </c>
      <c r="D13" s="6">
        <f t="shared" si="5"/>
        <v>0.55811627976841893</v>
      </c>
      <c r="E13" s="6">
        <f t="shared" si="5"/>
        <v>0.59389484958726524</v>
      </c>
      <c r="F13" s="6">
        <f t="shared" si="5"/>
        <v>0.68362825459446641</v>
      </c>
      <c r="G13" s="6">
        <f t="shared" si="5"/>
        <v>0.90060254880590973</v>
      </c>
      <c r="H13" s="6">
        <f t="shared" si="5"/>
        <v>1.9564777327935223</v>
      </c>
      <c r="I13" s="6">
        <f t="shared" si="5"/>
        <v>2.4208164666618761</v>
      </c>
      <c r="J13" s="6">
        <f t="shared" si="5"/>
        <v>2.9014499060716177</v>
      </c>
      <c r="K13" s="6">
        <f t="shared" si="5"/>
        <v>3.0798462976829346</v>
      </c>
      <c r="L13" s="6">
        <f t="shared" si="5"/>
        <v>3.1553867665771613</v>
      </c>
      <c r="M13" s="6">
        <f t="shared" si="5"/>
        <v>3.0074988329055103</v>
      </c>
      <c r="N13" s="6">
        <f t="shared" si="5"/>
        <v>2.8946334317814526</v>
      </c>
      <c r="O13" s="6">
        <f t="shared" si="5"/>
        <v>3.0814044701192511</v>
      </c>
      <c r="P13" s="6">
        <f t="shared" si="5"/>
        <v>3.1078303011596851</v>
      </c>
      <c r="Q13" s="6">
        <f t="shared" si="5"/>
        <v>3.0054772606079072</v>
      </c>
      <c r="R13" s="6">
        <f t="shared" si="5"/>
        <v>2.9580756467657663</v>
      </c>
      <c r="S13" s="6">
        <f t="shared" si="5"/>
        <v>2.9419944923568275</v>
      </c>
      <c r="T13" s="6">
        <f t="shared" si="5"/>
        <v>2.829882674989229</v>
      </c>
      <c r="U13" s="6">
        <f t="shared" si="5"/>
        <v>2.9094418946430078</v>
      </c>
      <c r="V13" s="6">
        <f t="shared" si="5"/>
        <v>3.3183782678933786</v>
      </c>
      <c r="W13" s="6">
        <f t="shared" si="5"/>
        <v>3.4281241115164995</v>
      </c>
      <c r="X13" s="6">
        <f t="shared" si="5"/>
        <v>3.3261463204989221</v>
      </c>
      <c r="Y13" s="6">
        <f t="shared" si="5"/>
        <v>3.2335873246386555</v>
      </c>
      <c r="Z13" s="6">
        <f t="shared" si="5"/>
        <v>3.2859273315918247</v>
      </c>
      <c r="AA13" s="6">
        <f t="shared" si="5"/>
        <v>3.2821775560279955</v>
      </c>
      <c r="AB13" s="6">
        <f t="shared" si="5"/>
        <v>3.5119236230552833</v>
      </c>
      <c r="AC13" s="6">
        <f t="shared" si="5"/>
        <v>4.2661285542727869</v>
      </c>
      <c r="AD13" s="6">
        <f t="shared" si="5"/>
        <v>4.2713884492470973</v>
      </c>
      <c r="AE13" s="6">
        <f t="shared" si="5"/>
        <v>4.1076845046700354</v>
      </c>
      <c r="AF13" s="6">
        <f t="shared" si="5"/>
        <v>3.8871524511219366</v>
      </c>
      <c r="AG13" s="6">
        <f t="shared" si="5"/>
        <v>3.9384360190871437</v>
      </c>
      <c r="AH13" s="6">
        <f t="shared" si="5"/>
        <v>4.1222748411525378</v>
      </c>
      <c r="AI13" s="6">
        <f t="shared" si="5"/>
        <v>4.3380360596310785</v>
      </c>
      <c r="AJ13" s="6">
        <f t="shared" si="5"/>
        <v>4.6649156747753064</v>
      </c>
      <c r="AK13" s="6">
        <f t="shared" si="5"/>
        <v>4.5965231303302962</v>
      </c>
      <c r="AL13" s="6">
        <f t="shared" si="5"/>
        <v>4.8640142613092738</v>
      </c>
      <c r="AM13" s="6">
        <f t="shared" si="5"/>
        <v>4.9523121994510495</v>
      </c>
      <c r="AN13" s="6">
        <f t="shared" si="5"/>
        <v>5.3606468557378566</v>
      </c>
      <c r="AO13" s="30">
        <f t="shared" si="5"/>
        <v>5.1492647814752246</v>
      </c>
      <c r="AP13" s="6">
        <f>AP8/AP12</f>
        <v>4.9605733535495018</v>
      </c>
      <c r="AQ13" s="30">
        <f t="shared" ref="AQ13:AS13" si="6">AQ8/AQ12</f>
        <v>4.9179776542420157</v>
      </c>
      <c r="AR13" s="30">
        <f t="shared" si="6"/>
        <v>4.8016665388085817</v>
      </c>
      <c r="AS13" s="30">
        <f t="shared" si="6"/>
        <v>4.6219038608344762</v>
      </c>
      <c r="AT13" s="83">
        <f t="shared" ref="AT13:AU13" si="7">AT8/AT12</f>
        <v>3.5951503175368629</v>
      </c>
      <c r="AU13" s="83">
        <f t="shared" si="7"/>
        <v>1.4508256491918017</v>
      </c>
      <c r="AV13" s="83">
        <f t="shared" ref="AV13" si="8">AV8/AV12</f>
        <v>3.3758363636363637</v>
      </c>
    </row>
    <row r="14" spans="1:48" x14ac:dyDescent="0.2">
      <c r="A14" s="1"/>
      <c r="B14" s="1" t="s">
        <v>39</v>
      </c>
      <c r="C14" s="6">
        <f t="shared" ref="C14:AD14" si="9">C8/C9</f>
        <v>2.1862549044424755</v>
      </c>
      <c r="D14" s="6">
        <f t="shared" si="9"/>
        <v>3.2918617896468803</v>
      </c>
      <c r="E14" s="6">
        <f t="shared" si="9"/>
        <v>4.070370839134287</v>
      </c>
      <c r="F14" s="6">
        <f t="shared" si="9"/>
        <v>5.9830148082521202</v>
      </c>
      <c r="G14" s="6">
        <f t="shared" si="9"/>
        <v>8.387925579040628</v>
      </c>
      <c r="H14" s="6">
        <f t="shared" si="9"/>
        <v>19.720611687602403</v>
      </c>
      <c r="I14" s="6">
        <f t="shared" si="9"/>
        <v>26.494811578372474</v>
      </c>
      <c r="J14" s="6">
        <f t="shared" si="9"/>
        <v>43.694789732386674</v>
      </c>
      <c r="K14" s="6">
        <f t="shared" si="9"/>
        <v>48.432004369197159</v>
      </c>
      <c r="L14" s="6">
        <f t="shared" si="9"/>
        <v>52.601245221190609</v>
      </c>
      <c r="M14" s="6">
        <f t="shared" si="9"/>
        <v>49.117531403604588</v>
      </c>
      <c r="N14" s="6">
        <f t="shared" si="9"/>
        <v>50.594145275805573</v>
      </c>
      <c r="O14" s="6">
        <f t="shared" si="9"/>
        <v>53.463091206990718</v>
      </c>
      <c r="P14" s="6">
        <f t="shared" si="9"/>
        <v>54.552113599126159</v>
      </c>
      <c r="Q14" s="6">
        <f t="shared" si="9"/>
        <v>51.713249590387768</v>
      </c>
      <c r="R14" s="6">
        <f t="shared" si="9"/>
        <v>50.295245561252592</v>
      </c>
      <c r="S14" s="6">
        <f t="shared" si="9"/>
        <v>50.861074621806011</v>
      </c>
      <c r="T14" s="6">
        <f t="shared" si="9"/>
        <v>45.646023136573582</v>
      </c>
      <c r="U14" s="6">
        <f t="shared" si="9"/>
        <v>51.171977626170602</v>
      </c>
      <c r="V14" s="6">
        <f t="shared" si="9"/>
        <v>55.349058347538559</v>
      </c>
      <c r="W14" s="6">
        <f t="shared" si="9"/>
        <v>56.212688176459714</v>
      </c>
      <c r="X14" s="6">
        <f t="shared" si="9"/>
        <v>56.585405927173397</v>
      </c>
      <c r="Y14" s="6">
        <f t="shared" si="9"/>
        <v>59.08284898646567</v>
      </c>
      <c r="Z14" s="6">
        <f t="shared" si="9"/>
        <v>61.95003183339837</v>
      </c>
      <c r="AA14" s="6">
        <f t="shared" si="9"/>
        <v>60.011748240720664</v>
      </c>
      <c r="AB14" s="6">
        <f t="shared" si="9"/>
        <v>67.376515345646652</v>
      </c>
      <c r="AC14" s="6">
        <f t="shared" si="9"/>
        <v>92.222664642920506</v>
      </c>
      <c r="AD14" s="6">
        <f t="shared" si="9"/>
        <v>94.37300664288108</v>
      </c>
      <c r="AE14" s="6">
        <f t="shared" ref="AE14:AJ14" si="10">AE8/AE9</f>
        <v>84.610317163075834</v>
      </c>
      <c r="AF14" s="6">
        <f t="shared" si="10"/>
        <v>79.764674401269133</v>
      </c>
      <c r="AG14" s="6">
        <f t="shared" si="10"/>
        <v>82.458590569391617</v>
      </c>
      <c r="AH14" s="6">
        <f t="shared" si="10"/>
        <v>88.811980351306403</v>
      </c>
      <c r="AI14" s="6">
        <f t="shared" si="10"/>
        <v>95.608593436418886</v>
      </c>
      <c r="AJ14" s="6">
        <f t="shared" si="10"/>
        <v>102.77633364552075</v>
      </c>
      <c r="AK14" s="6">
        <f t="shared" ref="AK14:AO14" si="11">AK8/AK9</f>
        <v>96.145030622870962</v>
      </c>
      <c r="AL14" s="6">
        <f t="shared" si="11"/>
        <v>101.66233651622925</v>
      </c>
      <c r="AM14" s="6">
        <f t="shared" si="11"/>
        <v>99.804989583862607</v>
      </c>
      <c r="AN14" s="6">
        <f t="shared" si="11"/>
        <v>107.12037156913516</v>
      </c>
      <c r="AO14" s="6">
        <f t="shared" si="11"/>
        <v>106.0864445357696</v>
      </c>
      <c r="AP14" s="6">
        <f t="shared" ref="AP14:AU14" si="12">AP8/AP9</f>
        <v>104.29571165078389</v>
      </c>
      <c r="AQ14" s="6">
        <f t="shared" si="12"/>
        <v>99.826481348206784</v>
      </c>
      <c r="AR14" s="30">
        <f t="shared" si="12"/>
        <v>100.81245877498428</v>
      </c>
      <c r="AS14" s="30">
        <f t="shared" si="12"/>
        <v>92.52687668168214</v>
      </c>
      <c r="AT14" s="46">
        <f t="shared" si="12"/>
        <v>68.909961310912735</v>
      </c>
      <c r="AU14" s="46">
        <f t="shared" si="12"/>
        <v>27.89004373090517</v>
      </c>
      <c r="AV14" s="46">
        <f t="shared" ref="AV14" si="13">AV8/AV9</f>
        <v>66.509014925373137</v>
      </c>
    </row>
    <row r="15" spans="1:48" x14ac:dyDescent="0.2">
      <c r="A15" s="1"/>
      <c r="B15" s="1" t="s">
        <v>40</v>
      </c>
      <c r="C15" s="7">
        <f t="shared" ref="C15:AD15" si="14">C18/C8</f>
        <v>1.8058655983697667</v>
      </c>
      <c r="D15" s="7">
        <f t="shared" si="14"/>
        <v>2.0829328309431352</v>
      </c>
      <c r="E15" s="7">
        <f t="shared" si="14"/>
        <v>2.4830907960199005</v>
      </c>
      <c r="F15" s="7">
        <f t="shared" si="14"/>
        <v>1.5636722104933596</v>
      </c>
      <c r="G15" s="7">
        <f t="shared" si="14"/>
        <v>1.556371372957313</v>
      </c>
      <c r="H15" s="7">
        <f t="shared" si="14"/>
        <v>0.77873760262143699</v>
      </c>
      <c r="I15" s="7">
        <f t="shared" si="14"/>
        <v>0.75330722295514507</v>
      </c>
      <c r="J15" s="7">
        <f t="shared" si="14"/>
        <v>0.69343477345711202</v>
      </c>
      <c r="K15" s="7">
        <f t="shared" si="14"/>
        <v>0.66056315474915139</v>
      </c>
      <c r="L15" s="7">
        <f t="shared" si="14"/>
        <v>0.72499960545256248</v>
      </c>
      <c r="M15" s="7">
        <f t="shared" si="14"/>
        <v>0.7732097466814627</v>
      </c>
      <c r="N15" s="7">
        <f t="shared" si="14"/>
        <v>0.81339512519068868</v>
      </c>
      <c r="O15" s="7">
        <f t="shared" si="14"/>
        <v>0.79479240771258453</v>
      </c>
      <c r="P15" s="7">
        <f t="shared" si="14"/>
        <v>0.81829209053779084</v>
      </c>
      <c r="Q15" s="7">
        <f t="shared" si="14"/>
        <v>0.94606733598797554</v>
      </c>
      <c r="R15" s="7">
        <f t="shared" si="14"/>
        <v>1.0412210621209983</v>
      </c>
      <c r="S15" s="7">
        <f t="shared" si="14"/>
        <v>1.1015650222179083</v>
      </c>
      <c r="T15" s="7">
        <f t="shared" si="14"/>
        <v>1.2292804357220406</v>
      </c>
      <c r="U15" s="7">
        <f t="shared" si="14"/>
        <v>1.2200992458228357</v>
      </c>
      <c r="V15" s="7">
        <f t="shared" si="14"/>
        <v>1.1194144269334223</v>
      </c>
      <c r="W15" s="7">
        <f t="shared" si="14"/>
        <v>1.1449080982020072</v>
      </c>
      <c r="X15" s="7">
        <f t="shared" si="14"/>
        <v>1.1637206010452961</v>
      </c>
      <c r="Y15" s="7">
        <f t="shared" si="14"/>
        <v>1.2169411669829322</v>
      </c>
      <c r="Z15" s="7">
        <f t="shared" si="14"/>
        <v>1.2401511200901469</v>
      </c>
      <c r="AA15" s="7">
        <f t="shared" si="14"/>
        <v>1.3258040188460598</v>
      </c>
      <c r="AB15" s="7">
        <f t="shared" si="14"/>
        <v>1.2288786271114938</v>
      </c>
      <c r="AC15" s="7">
        <f t="shared" si="14"/>
        <v>1.0302341666688042</v>
      </c>
      <c r="AD15" s="7">
        <f t="shared" si="14"/>
        <v>1.0618962966490568</v>
      </c>
      <c r="AE15" s="7">
        <f t="shared" ref="AE15:AJ15" si="15">AE18/AE8</f>
        <v>1.1977158984112726</v>
      </c>
      <c r="AF15" s="7">
        <f t="shared" si="15"/>
        <v>1.2798779739711033</v>
      </c>
      <c r="AG15" s="7">
        <f t="shared" si="15"/>
        <v>1.3604384732940502</v>
      </c>
      <c r="AH15" s="7">
        <f t="shared" si="15"/>
        <v>1.3750250185406216</v>
      </c>
      <c r="AI15" s="7">
        <f t="shared" si="15"/>
        <v>1.302850216686998</v>
      </c>
      <c r="AJ15" s="7">
        <f t="shared" si="15"/>
        <v>1.3286743640456711</v>
      </c>
      <c r="AK15" s="7">
        <f t="shared" ref="AK15:AO15" si="16">AK18/AK8</f>
        <v>1.3885482650176997</v>
      </c>
      <c r="AL15" s="7">
        <f>AL18/AL8</f>
        <v>1.3659290926569168</v>
      </c>
      <c r="AM15" s="7">
        <f t="shared" si="16"/>
        <v>1.4065038167006234</v>
      </c>
      <c r="AN15" s="7">
        <f t="shared" si="16"/>
        <v>1.339537725356396</v>
      </c>
      <c r="AO15" s="35">
        <f t="shared" si="16"/>
        <v>1.4025281357159514</v>
      </c>
      <c r="AP15" s="35">
        <f t="shared" ref="AP15:AU15" si="17">AP18/AP8</f>
        <v>1.4443384173762825</v>
      </c>
      <c r="AQ15" s="35">
        <f t="shared" si="17"/>
        <v>1.5686621577233015</v>
      </c>
      <c r="AR15" s="35">
        <f t="shared" si="17"/>
        <v>1.6473383936403549</v>
      </c>
      <c r="AS15" s="35">
        <f t="shared" si="17"/>
        <v>1.8159324021491179</v>
      </c>
      <c r="AT15" s="64">
        <f t="shared" si="17"/>
        <v>2.2987351998325716</v>
      </c>
      <c r="AU15" s="64">
        <f t="shared" si="17"/>
        <v>5.5765666062029542</v>
      </c>
      <c r="AV15" s="64">
        <f t="shared" ref="AV15" si="18">AV18/AV8</f>
        <v>2.8141183419417501</v>
      </c>
    </row>
    <row r="16" spans="1:48" x14ac:dyDescent="0.2">
      <c r="A16" s="1"/>
      <c r="B16" s="1" t="s">
        <v>41</v>
      </c>
      <c r="C16" s="7">
        <f t="shared" ref="C16:AD16" si="19">C18/C12</f>
        <v>0.76255781434871461</v>
      </c>
      <c r="D16" s="7">
        <f t="shared" si="19"/>
        <v>1.1625187226134837</v>
      </c>
      <c r="E16" s="7">
        <f t="shared" si="19"/>
        <v>1.4746948348137616</v>
      </c>
      <c r="F16" s="7">
        <f t="shared" si="19"/>
        <v>1.0689705040174466</v>
      </c>
      <c r="G16" s="7">
        <f t="shared" si="19"/>
        <v>1.4016720253739092</v>
      </c>
      <c r="H16" s="7">
        <f t="shared" si="19"/>
        <v>1.523582779217852</v>
      </c>
      <c r="I16" s="7">
        <f t="shared" si="19"/>
        <v>1.8236185297851446</v>
      </c>
      <c r="J16" s="7">
        <f t="shared" si="19"/>
        <v>2.0119662583139313</v>
      </c>
      <c r="K16" s="7">
        <f t="shared" si="19"/>
        <v>2.0344329865399335</v>
      </c>
      <c r="L16" s="7">
        <f t="shared" si="19"/>
        <v>2.2876541608186791</v>
      </c>
      <c r="M16" s="7">
        <f t="shared" si="19"/>
        <v>2.3254274107356641</v>
      </c>
      <c r="N16" s="7">
        <f t="shared" si="19"/>
        <v>2.3544807226250275</v>
      </c>
      <c r="O16" s="7">
        <f t="shared" si="19"/>
        <v>2.4490768779424004</v>
      </c>
      <c r="P16" s="7">
        <f t="shared" si="19"/>
        <v>2.5431129541726509</v>
      </c>
      <c r="Q16" s="7">
        <f t="shared" si="19"/>
        <v>2.8433838653157615</v>
      </c>
      <c r="R16" s="7">
        <f t="shared" si="19"/>
        <v>3.0800106667597102</v>
      </c>
      <c r="S16" s="7">
        <f t="shared" si="19"/>
        <v>3.2407982283380128</v>
      </c>
      <c r="T16" s="7">
        <f t="shared" si="19"/>
        <v>3.4787194077530135</v>
      </c>
      <c r="U16" s="7">
        <f t="shared" si="19"/>
        <v>3.5498078614192958</v>
      </c>
      <c r="V16" s="7">
        <f t="shared" si="19"/>
        <v>3.7146405071021888</v>
      </c>
      <c r="W16" s="7">
        <f t="shared" si="19"/>
        <v>3.9248870569168011</v>
      </c>
      <c r="X16" s="7">
        <f t="shared" si="19"/>
        <v>3.8707049952556059</v>
      </c>
      <c r="Y16" s="7">
        <f t="shared" si="19"/>
        <v>3.9350855323869824</v>
      </c>
      <c r="Z16" s="7">
        <f t="shared" si="19"/>
        <v>4.0750464608084291</v>
      </c>
      <c r="AA16" s="7">
        <f t="shared" si="19"/>
        <v>4.3515241943482552</v>
      </c>
      <c r="AB16" s="7">
        <f t="shared" si="19"/>
        <v>4.3157278804205994</v>
      </c>
      <c r="AC16" s="7">
        <f t="shared" si="19"/>
        <v>4.3951113960132142</v>
      </c>
      <c r="AD16" s="7">
        <f t="shared" si="19"/>
        <v>4.5357715758050503</v>
      </c>
      <c r="AE16" s="7">
        <f t="shared" ref="AE16:AJ16" si="20">AE18/AE12</f>
        <v>4.9198390369009344</v>
      </c>
      <c r="AF16" s="7">
        <f t="shared" si="20"/>
        <v>4.9750808036587522</v>
      </c>
      <c r="AG16" s="7">
        <f t="shared" si="20"/>
        <v>5.3579998849732107</v>
      </c>
      <c r="AH16" s="7">
        <f t="shared" si="20"/>
        <v>5.6682310398853071</v>
      </c>
      <c r="AI16" s="7">
        <f t="shared" si="20"/>
        <v>5.6518112202863611</v>
      </c>
      <c r="AJ16" s="7">
        <f t="shared" si="20"/>
        <v>6.1981538675087622</v>
      </c>
      <c r="AK16" s="7">
        <f t="shared" ref="AK16:AO16" si="21">AK18/AK12</f>
        <v>6.3824942177338579</v>
      </c>
      <c r="AL16" s="7">
        <f t="shared" si="21"/>
        <v>6.6438985866204803</v>
      </c>
      <c r="AM16" s="7">
        <f t="shared" si="21"/>
        <v>6.9654460100209592</v>
      </c>
      <c r="AN16" s="7">
        <f t="shared" si="21"/>
        <v>7.1807886955740043</v>
      </c>
      <c r="AO16" s="35">
        <f t="shared" si="21"/>
        <v>7.2219887342702513</v>
      </c>
      <c r="AP16" s="35">
        <f t="shared" ref="AP16:AU16" si="22">AP18/AP12</f>
        <v>7.1647466667446462</v>
      </c>
      <c r="AQ16" s="35">
        <f t="shared" si="22"/>
        <v>7.7146454387382608</v>
      </c>
      <c r="AR16" s="35">
        <f t="shared" si="22"/>
        <v>7.9099696428375728</v>
      </c>
      <c r="AS16" s="35">
        <f t="shared" si="22"/>
        <v>8.3930649805074342</v>
      </c>
      <c r="AT16" s="64">
        <f t="shared" si="22"/>
        <v>8.2642985836112342</v>
      </c>
      <c r="AU16" s="64">
        <f t="shared" si="22"/>
        <v>8.0906258667057234</v>
      </c>
      <c r="AV16" s="64">
        <f t="shared" ref="AV16" si="23">AV18/AV12</f>
        <v>9.5000030303030307</v>
      </c>
    </row>
    <row r="17" spans="1:48" x14ac:dyDescent="0.2">
      <c r="A17" s="1"/>
      <c r="B17" s="1" t="s">
        <v>42</v>
      </c>
      <c r="C17" s="5">
        <v>478</v>
      </c>
      <c r="D17" s="5">
        <v>601</v>
      </c>
      <c r="E17" s="5">
        <v>780</v>
      </c>
      <c r="F17" s="5">
        <v>1196</v>
      </c>
      <c r="G17" s="5">
        <v>2207</v>
      </c>
      <c r="H17" s="5">
        <v>9064</v>
      </c>
      <c r="I17" s="5">
        <v>10599</v>
      </c>
      <c r="J17" s="5">
        <v>13533</v>
      </c>
      <c r="K17" s="5">
        <v>15971</v>
      </c>
      <c r="L17" s="5">
        <v>16250</v>
      </c>
      <c r="M17" s="5">
        <v>15176</v>
      </c>
      <c r="N17" s="5">
        <v>16481</v>
      </c>
      <c r="O17" s="5">
        <v>16358</v>
      </c>
      <c r="P17" s="5">
        <v>16903</v>
      </c>
      <c r="Q17" s="5">
        <v>16053</v>
      </c>
      <c r="R17" s="5">
        <v>15324</v>
      </c>
      <c r="S17" s="5">
        <v>15489</v>
      </c>
      <c r="T17" s="5">
        <v>24465</v>
      </c>
      <c r="U17" s="5">
        <v>15550</v>
      </c>
      <c r="V17" s="5">
        <v>28419</v>
      </c>
      <c r="W17" s="5">
        <v>18451</v>
      </c>
      <c r="X17" s="5">
        <v>17415</v>
      </c>
      <c r="Y17" s="5">
        <v>26933</v>
      </c>
      <c r="Z17" s="5">
        <v>29267</v>
      </c>
      <c r="AA17" s="5">
        <v>19462</v>
      </c>
      <c r="AB17" s="5">
        <v>22554</v>
      </c>
      <c r="AC17" s="5">
        <v>31667</v>
      </c>
      <c r="AD17" s="5">
        <v>32460</v>
      </c>
      <c r="AE17" s="5">
        <v>28362</v>
      </c>
      <c r="AF17" s="5">
        <v>27930</v>
      </c>
      <c r="AG17" s="5">
        <v>28135</v>
      </c>
      <c r="AH17" s="5">
        <v>30302</v>
      </c>
      <c r="AI17" s="27">
        <v>34290</v>
      </c>
      <c r="AJ17" s="5">
        <v>34587</v>
      </c>
      <c r="AK17" s="5">
        <v>35842</v>
      </c>
      <c r="AL17" s="5">
        <v>36037</v>
      </c>
      <c r="AM17" s="5">
        <v>36921</v>
      </c>
      <c r="AN17" s="5">
        <v>43266</v>
      </c>
      <c r="AO17" s="54">
        <v>45224</v>
      </c>
      <c r="AP17" s="54">
        <v>44514</v>
      </c>
      <c r="AQ17" s="27">
        <v>44365</v>
      </c>
      <c r="AR17" s="27">
        <v>44005</v>
      </c>
      <c r="AS17" s="27">
        <v>41447</v>
      </c>
      <c r="AT17" s="54">
        <v>38462</v>
      </c>
      <c r="AU17" s="54">
        <v>15487</v>
      </c>
      <c r="AV17" s="54">
        <v>28000</v>
      </c>
    </row>
    <row r="18" spans="1:48" x14ac:dyDescent="0.2">
      <c r="A18" s="1"/>
      <c r="B18" s="1" t="s">
        <v>43</v>
      </c>
      <c r="C18" s="8">
        <v>155969</v>
      </c>
      <c r="D18" s="8">
        <v>270875</v>
      </c>
      <c r="E18" s="8">
        <v>399281</v>
      </c>
      <c r="F18" s="8">
        <v>369588</v>
      </c>
      <c r="G18" s="8">
        <v>515727</v>
      </c>
      <c r="H18" s="8">
        <v>702975</v>
      </c>
      <c r="I18" s="8">
        <v>913611</v>
      </c>
      <c r="J18" s="8">
        <v>1386959</v>
      </c>
      <c r="K18" s="8">
        <v>1464452</v>
      </c>
      <c r="L18" s="8">
        <v>1745670</v>
      </c>
      <c r="M18" s="8">
        <v>1738450</v>
      </c>
      <c r="N18" s="8">
        <v>1883780</v>
      </c>
      <c r="O18" s="8">
        <v>1945074</v>
      </c>
      <c r="P18" s="8">
        <v>2043376</v>
      </c>
      <c r="Q18" s="8">
        <v>2239506</v>
      </c>
      <c r="R18" s="8">
        <v>2471687</v>
      </c>
      <c r="S18" s="8">
        <v>2644352</v>
      </c>
      <c r="T18" s="8">
        <v>2648363</v>
      </c>
      <c r="U18" s="8">
        <v>2946802</v>
      </c>
      <c r="V18" s="8">
        <v>3016823</v>
      </c>
      <c r="W18" s="8">
        <v>3133673</v>
      </c>
      <c r="X18" s="8">
        <v>3206283</v>
      </c>
      <c r="Y18" s="8">
        <v>3500900</v>
      </c>
      <c r="Z18" s="8">
        <v>3740803</v>
      </c>
      <c r="AA18" s="8">
        <v>4036352</v>
      </c>
      <c r="AB18" s="8">
        <v>4200403</v>
      </c>
      <c r="AC18" s="8">
        <v>4820000</v>
      </c>
      <c r="AD18" s="8">
        <v>5083974</v>
      </c>
      <c r="AE18" s="8">
        <v>5141035</v>
      </c>
      <c r="AF18" s="8">
        <v>5341197</v>
      </c>
      <c r="AG18" s="8">
        <v>5869137</v>
      </c>
      <c r="AH18" s="8">
        <v>6389128</v>
      </c>
      <c r="AI18" s="28">
        <v>6517047</v>
      </c>
      <c r="AJ18" s="8">
        <v>7144488</v>
      </c>
      <c r="AK18" s="28">
        <v>7563823.6900000004</v>
      </c>
      <c r="AL18" s="8">
        <v>7867591.7599999998</v>
      </c>
      <c r="AM18" s="36">
        <v>8288226</v>
      </c>
      <c r="AN18" s="36">
        <v>8866644</v>
      </c>
      <c r="AO18" s="59">
        <v>9413299</v>
      </c>
      <c r="AP18" s="60">
        <v>9800528</v>
      </c>
      <c r="AQ18" s="59">
        <v>10444195</v>
      </c>
      <c r="AR18" s="59">
        <v>10826415</v>
      </c>
      <c r="AS18" s="59">
        <v>11115364</v>
      </c>
      <c r="AT18" s="87">
        <v>10522419</v>
      </c>
      <c r="AU18" s="87">
        <v>10385095</v>
      </c>
      <c r="AV18" s="87">
        <v>12540004</v>
      </c>
    </row>
    <row r="19" spans="1:48" x14ac:dyDescent="0.2">
      <c r="A19" s="1"/>
      <c r="B19" s="1" t="s">
        <v>44</v>
      </c>
      <c r="C19" s="8">
        <f t="shared" ref="C19:P19" si="24">C29+C39</f>
        <v>41406</v>
      </c>
      <c r="D19" s="8">
        <f t="shared" si="24"/>
        <v>70166</v>
      </c>
      <c r="E19" s="8">
        <f t="shared" si="24"/>
        <v>87438</v>
      </c>
      <c r="F19" s="8">
        <f t="shared" si="24"/>
        <v>115136</v>
      </c>
      <c r="G19" s="8">
        <f t="shared" si="24"/>
        <v>157683</v>
      </c>
      <c r="H19" s="8">
        <f t="shared" si="24"/>
        <v>227596</v>
      </c>
      <c r="I19" s="8">
        <f t="shared" si="24"/>
        <v>308466</v>
      </c>
      <c r="J19" s="8">
        <f t="shared" si="24"/>
        <v>474218</v>
      </c>
      <c r="K19" s="8">
        <f t="shared" si="24"/>
        <v>509555</v>
      </c>
      <c r="L19" s="8">
        <f t="shared" si="24"/>
        <v>562366.79</v>
      </c>
      <c r="M19" s="8">
        <f t="shared" si="24"/>
        <v>524477</v>
      </c>
      <c r="N19" s="8">
        <f t="shared" si="24"/>
        <v>534095</v>
      </c>
      <c r="O19" s="8">
        <f t="shared" si="24"/>
        <v>552791</v>
      </c>
      <c r="P19" s="8">
        <f t="shared" si="24"/>
        <v>553046</v>
      </c>
      <c r="Q19" s="8">
        <v>625686</v>
      </c>
      <c r="R19" s="8">
        <v>665803</v>
      </c>
      <c r="S19" s="8">
        <v>696477</v>
      </c>
      <c r="T19" s="8">
        <v>695143</v>
      </c>
      <c r="U19" s="8">
        <v>649063</v>
      </c>
      <c r="V19" s="8">
        <v>619244</v>
      </c>
      <c r="W19" s="8">
        <v>669884</v>
      </c>
      <c r="X19" s="8">
        <v>669595</v>
      </c>
      <c r="Y19" s="8">
        <v>664243</v>
      </c>
      <c r="Z19" s="8">
        <v>686275</v>
      </c>
      <c r="AA19" s="8">
        <v>738024</v>
      </c>
      <c r="AB19" s="8">
        <v>677476</v>
      </c>
      <c r="AC19" s="8">
        <v>177989</v>
      </c>
      <c r="AD19" s="8">
        <v>198904</v>
      </c>
      <c r="AE19" s="8">
        <v>211690</v>
      </c>
      <c r="AF19" s="8">
        <f>AF29+AF39</f>
        <v>230080</v>
      </c>
      <c r="AG19" s="8">
        <f>AG29+AG39</f>
        <v>265887</v>
      </c>
      <c r="AH19" s="8">
        <v>294862</v>
      </c>
      <c r="AI19" s="28">
        <v>284559</v>
      </c>
      <c r="AJ19" s="8">
        <v>317590</v>
      </c>
      <c r="AK19" s="28">
        <v>315716.38</v>
      </c>
      <c r="AL19" s="8">
        <v>322600</v>
      </c>
      <c r="AM19" s="8">
        <v>330846.82</v>
      </c>
      <c r="AN19" s="8">
        <f>AN29+AN39</f>
        <v>322985</v>
      </c>
      <c r="AO19" s="8">
        <f t="shared" ref="AO19:AV19" si="25">AO29+AO39</f>
        <v>308389</v>
      </c>
      <c r="AP19" s="8">
        <f t="shared" si="25"/>
        <v>282766</v>
      </c>
      <c r="AQ19" s="8">
        <f t="shared" si="25"/>
        <v>291040</v>
      </c>
      <c r="AR19" s="8">
        <f t="shared" si="25"/>
        <v>276447</v>
      </c>
      <c r="AS19" s="8">
        <f t="shared" si="25"/>
        <v>241384</v>
      </c>
      <c r="AT19" s="8">
        <f t="shared" si="25"/>
        <v>197232</v>
      </c>
      <c r="AU19" s="8">
        <f t="shared" si="25"/>
        <v>107635</v>
      </c>
      <c r="AV19" s="8">
        <f t="shared" si="25"/>
        <v>158500</v>
      </c>
    </row>
    <row r="20" spans="1:48" x14ac:dyDescent="0.2">
      <c r="A20" s="1"/>
      <c r="B20" s="1" t="s">
        <v>45</v>
      </c>
      <c r="C20" s="9">
        <f t="shared" ref="C20:AO20" si="26">C19/C18</f>
        <v>0.26547583173579364</v>
      </c>
      <c r="D20" s="9">
        <f t="shared" si="26"/>
        <v>0.25903461005999079</v>
      </c>
      <c r="E20" s="9">
        <f t="shared" si="26"/>
        <v>0.21898863206613889</v>
      </c>
      <c r="F20" s="9">
        <f t="shared" si="26"/>
        <v>0.31152526597183894</v>
      </c>
      <c r="G20" s="9">
        <f t="shared" si="26"/>
        <v>0.30574897183975241</v>
      </c>
      <c r="H20" s="9">
        <f t="shared" si="26"/>
        <v>0.3237611579359152</v>
      </c>
      <c r="I20" s="9">
        <f t="shared" si="26"/>
        <v>0.3376338507307815</v>
      </c>
      <c r="J20" s="9">
        <f t="shared" si="26"/>
        <v>0.34191205363676935</v>
      </c>
      <c r="K20" s="9">
        <f t="shared" si="26"/>
        <v>0.34794926702957829</v>
      </c>
      <c r="L20" s="9">
        <f t="shared" si="26"/>
        <v>0.32214954143681224</v>
      </c>
      <c r="M20" s="9">
        <f t="shared" si="26"/>
        <v>0.30169231211711584</v>
      </c>
      <c r="N20" s="9">
        <f t="shared" si="26"/>
        <v>0.28352302285829556</v>
      </c>
      <c r="O20" s="9">
        <f t="shared" si="26"/>
        <v>0.28420049828438404</v>
      </c>
      <c r="P20" s="9">
        <f t="shared" si="26"/>
        <v>0.2706530760858501</v>
      </c>
      <c r="Q20" s="9">
        <f t="shared" si="26"/>
        <v>0.27938572167254744</v>
      </c>
      <c r="R20" s="9">
        <f t="shared" si="26"/>
        <v>0.26937189053468341</v>
      </c>
      <c r="S20" s="9">
        <f t="shared" si="26"/>
        <v>0.26338286279587592</v>
      </c>
      <c r="T20" s="9">
        <f t="shared" si="26"/>
        <v>0.26248025667176289</v>
      </c>
      <c r="U20" s="9">
        <f t="shared" si="26"/>
        <v>0.22026013284910217</v>
      </c>
      <c r="V20" s="9">
        <f t="shared" si="26"/>
        <v>0.20526361672527688</v>
      </c>
      <c r="W20" s="9">
        <f t="shared" si="26"/>
        <v>0.2137695924239702</v>
      </c>
      <c r="X20" s="9">
        <f t="shared" si="26"/>
        <v>0.20883839636114465</v>
      </c>
      <c r="Y20" s="9">
        <f t="shared" si="26"/>
        <v>0.18973492530492159</v>
      </c>
      <c r="Z20" s="9">
        <f t="shared" si="26"/>
        <v>0.18345660009361625</v>
      </c>
      <c r="AA20" s="9">
        <f t="shared" si="26"/>
        <v>0.1828443109025179</v>
      </c>
      <c r="AB20" s="9">
        <f t="shared" si="26"/>
        <v>0.16128833352418803</v>
      </c>
      <c r="AC20" s="9">
        <f t="shared" si="26"/>
        <v>3.6927178423236513E-2</v>
      </c>
      <c r="AD20" s="9">
        <f t="shared" si="26"/>
        <v>3.912372486562677E-2</v>
      </c>
      <c r="AE20" s="9">
        <f t="shared" si="26"/>
        <v>4.1176533519028759E-2</v>
      </c>
      <c r="AF20" s="9">
        <f t="shared" si="26"/>
        <v>4.3076486413064337E-2</v>
      </c>
      <c r="AG20" s="9">
        <f t="shared" si="26"/>
        <v>4.5302571740956123E-2</v>
      </c>
      <c r="AH20" s="9">
        <f t="shared" si="26"/>
        <v>4.6150585807640733E-2</v>
      </c>
      <c r="AI20" s="29">
        <f t="shared" si="26"/>
        <v>4.3663794353485559E-2</v>
      </c>
      <c r="AJ20" s="9">
        <f t="shared" si="26"/>
        <v>4.4452450616475243E-2</v>
      </c>
      <c r="AK20" s="29">
        <f t="shared" si="26"/>
        <v>4.1740314547178449E-2</v>
      </c>
      <c r="AL20" s="9">
        <f t="shared" si="26"/>
        <v>4.1003652685710781E-2</v>
      </c>
      <c r="AM20" s="9">
        <f t="shared" si="26"/>
        <v>3.9917688055320887E-2</v>
      </c>
      <c r="AN20" s="9">
        <f t="shared" si="26"/>
        <v>3.6426972820832772E-2</v>
      </c>
      <c r="AO20" s="9">
        <f t="shared" si="26"/>
        <v>3.2760990594264558E-2</v>
      </c>
      <c r="AP20" s="9">
        <f>AP19/AP18</f>
        <v>2.8852118987874938E-2</v>
      </c>
      <c r="AQ20" s="29">
        <f t="shared" ref="AQ20:AR20" si="27">AQ19/AQ18</f>
        <v>2.7866197442694245E-2</v>
      </c>
      <c r="AR20" s="29">
        <f t="shared" si="27"/>
        <v>2.5534491334389085E-2</v>
      </c>
      <c r="AS20" s="29">
        <f>AS19/AS18</f>
        <v>2.1716247888958023E-2</v>
      </c>
      <c r="AT20" s="84">
        <f t="shared" ref="AT20:AU20" si="28">AT19/AT18</f>
        <v>1.8743978927278984E-2</v>
      </c>
      <c r="AU20" s="84">
        <f t="shared" si="28"/>
        <v>1.0364373171357605E-2</v>
      </c>
      <c r="AV20" s="84">
        <f t="shared" ref="AV20" si="29">AV19/AV18</f>
        <v>1.2639549397272919E-2</v>
      </c>
    </row>
    <row r="21" spans="1:48" x14ac:dyDescent="0.2">
      <c r="AH21" s="33"/>
      <c r="AI21" s="33"/>
      <c r="AJ21" s="33"/>
      <c r="AK21" s="37"/>
      <c r="AL21" s="33"/>
      <c r="AM21" s="41"/>
      <c r="AN21" s="33"/>
      <c r="AO21" s="33"/>
      <c r="AP21" s="33"/>
      <c r="AQ21" s="37"/>
      <c r="AR21" s="38"/>
      <c r="AS21" s="38"/>
      <c r="AU21" s="86"/>
      <c r="AV21" s="86"/>
    </row>
    <row r="22" spans="1:48" ht="15.75" x14ac:dyDescent="0.25">
      <c r="A22" s="2" t="s">
        <v>46</v>
      </c>
      <c r="B22" s="2" t="s">
        <v>47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/>
      <c r="AK22" s="38"/>
      <c r="AQ22" s="38"/>
      <c r="AR22" s="38"/>
      <c r="AS22" s="38"/>
      <c r="AU22" s="86"/>
      <c r="AV22" s="86"/>
    </row>
    <row r="23" spans="1:48" x14ac:dyDescent="0.2">
      <c r="A23" s="1"/>
      <c r="B23" s="1" t="s">
        <v>33</v>
      </c>
      <c r="C23" s="5">
        <v>20751</v>
      </c>
      <c r="D23" s="5">
        <v>29828</v>
      </c>
      <c r="E23" s="5">
        <v>63887</v>
      </c>
      <c r="F23" s="5">
        <v>208332</v>
      </c>
      <c r="G23" s="5">
        <v>312839</v>
      </c>
      <c r="H23" s="5">
        <v>890227</v>
      </c>
      <c r="I23" s="5">
        <v>1199805</v>
      </c>
      <c r="J23" s="5">
        <v>1986807</v>
      </c>
      <c r="K23" s="5">
        <v>2202787</v>
      </c>
      <c r="L23" s="5">
        <v>2394818</v>
      </c>
      <c r="M23" s="5">
        <v>2231853</v>
      </c>
      <c r="N23" s="5">
        <v>2299773</v>
      </c>
      <c r="O23" s="5">
        <v>2427713</v>
      </c>
      <c r="P23" s="5">
        <v>2483120</v>
      </c>
      <c r="Q23" s="5">
        <v>2354422</v>
      </c>
      <c r="R23" s="5">
        <v>2352153</v>
      </c>
      <c r="S23" s="5">
        <v>2378795</v>
      </c>
      <c r="T23" s="5">
        <v>2131360</v>
      </c>
      <c r="U23" s="5">
        <v>2390791</v>
      </c>
      <c r="V23" s="5">
        <v>2668990</v>
      </c>
      <c r="W23" s="5">
        <v>2703910</v>
      </c>
      <c r="X23" s="5">
        <v>2718323</v>
      </c>
      <c r="Y23" s="5">
        <v>2834204</v>
      </c>
      <c r="Z23" s="5">
        <v>2975339</v>
      </c>
      <c r="AA23" s="5">
        <v>3004714</v>
      </c>
      <c r="AB23" s="5">
        <v>3361274</v>
      </c>
      <c r="AC23" s="5">
        <v>4627537</v>
      </c>
      <c r="AD23" s="5">
        <v>4727432</v>
      </c>
      <c r="AE23" s="5">
        <f>AE8-AE33-AE43</f>
        <v>4234350</v>
      </c>
      <c r="AF23" s="5">
        <v>4107339</v>
      </c>
      <c r="AG23" s="5">
        <v>4251300</v>
      </c>
      <c r="AH23" s="5">
        <f>AH8-AH33-AH43</f>
        <v>4580411</v>
      </c>
      <c r="AI23" s="5">
        <f>AI8-AI33-AI43</f>
        <v>4938642</v>
      </c>
      <c r="AJ23" s="5">
        <v>5297937</v>
      </c>
      <c r="AK23" s="27">
        <v>5371284</v>
      </c>
      <c r="AL23" s="5">
        <f>AL8-AL33-AL43</f>
        <v>5668282</v>
      </c>
      <c r="AM23" s="5">
        <v>5812253</v>
      </c>
      <c r="AN23" s="5">
        <v>6535171</v>
      </c>
      <c r="AO23" s="54">
        <v>6629685</v>
      </c>
      <c r="AP23" s="54">
        <v>6702144</v>
      </c>
      <c r="AQ23" s="27">
        <f>AQ8-AQ33-AQ43</f>
        <v>6588663</v>
      </c>
      <c r="AR23" s="27">
        <f>AR8-AR33-AR43</f>
        <v>6519386</v>
      </c>
      <c r="AS23" s="27">
        <v>6112643</v>
      </c>
      <c r="AT23" s="54">
        <f>AT8-AT33-AT43</f>
        <v>4539528</v>
      </c>
      <c r="AU23" s="54">
        <f>AU8-AU33-AU43</f>
        <v>1848205</v>
      </c>
      <c r="AV23" s="54">
        <f>AV8-AV33-AV43</f>
        <v>4416304</v>
      </c>
    </row>
    <row r="24" spans="1:48" x14ac:dyDescent="0.2">
      <c r="A24" s="1"/>
      <c r="B24" s="1" t="s">
        <v>37</v>
      </c>
      <c r="C24" s="5"/>
      <c r="D24" s="5"/>
      <c r="E24" s="5"/>
      <c r="F24" s="5"/>
      <c r="G24" s="5"/>
      <c r="H24" s="5">
        <v>420810</v>
      </c>
      <c r="I24" s="5">
        <v>464448</v>
      </c>
      <c r="J24" s="5">
        <v>649735</v>
      </c>
      <c r="K24" s="5">
        <v>677935</v>
      </c>
      <c r="L24" s="5">
        <v>722816</v>
      </c>
      <c r="M24" s="5">
        <v>702279</v>
      </c>
      <c r="N24" s="5">
        <v>740689</v>
      </c>
      <c r="O24" s="5">
        <v>731854</v>
      </c>
      <c r="P24" s="5">
        <v>747983</v>
      </c>
      <c r="Q24" s="5">
        <v>734936</v>
      </c>
      <c r="R24" s="5">
        <v>725999</v>
      </c>
      <c r="S24" s="5">
        <v>732173</v>
      </c>
      <c r="T24" s="5">
        <v>695194</v>
      </c>
      <c r="U24" s="5">
        <v>757782</v>
      </c>
      <c r="V24" s="5">
        <v>737137</v>
      </c>
      <c r="W24" s="5">
        <v>719826</v>
      </c>
      <c r="X24" s="5">
        <v>748295</v>
      </c>
      <c r="Y24" s="5">
        <v>804620</v>
      </c>
      <c r="Z24" s="5">
        <v>832164</v>
      </c>
      <c r="AA24" s="5">
        <v>845622</v>
      </c>
      <c r="AB24" s="5">
        <v>886386</v>
      </c>
      <c r="AC24" s="5">
        <v>1015149</v>
      </c>
      <c r="AD24" s="5">
        <v>1035242</v>
      </c>
      <c r="AE24" s="5">
        <v>988068</v>
      </c>
      <c r="AF24" s="5">
        <v>1015932</v>
      </c>
      <c r="AG24" s="5">
        <v>1033629</v>
      </c>
      <c r="AH24" s="5">
        <f>AH12-AH34-AH44</f>
        <v>1064629</v>
      </c>
      <c r="AI24" s="5">
        <f>AI12-AI34-AI44</f>
        <v>1092332</v>
      </c>
      <c r="AJ24" s="5">
        <v>1094631</v>
      </c>
      <c r="AK24" s="27">
        <v>1129468.1000000001</v>
      </c>
      <c r="AL24" s="5">
        <f>AL12-AL34-AL44</f>
        <v>1124072.3</v>
      </c>
      <c r="AM24" s="5">
        <v>1130124</v>
      </c>
      <c r="AN24" s="5">
        <v>1174869</v>
      </c>
      <c r="AO24" s="54">
        <v>1239463</v>
      </c>
      <c r="AP24" s="54">
        <v>1295696</v>
      </c>
      <c r="AQ24" s="27">
        <v>1295299</v>
      </c>
      <c r="AR24" s="27">
        <v>1327382</v>
      </c>
      <c r="AS24" s="57">
        <v>1288097</v>
      </c>
      <c r="AT24" s="85">
        <v>1236825</v>
      </c>
      <c r="AU24" s="85">
        <v>1247362</v>
      </c>
      <c r="AV24" s="85">
        <f>AU24*0.99</f>
        <v>1234888.3799999999</v>
      </c>
    </row>
    <row r="25" spans="1:48" x14ac:dyDescent="0.2">
      <c r="A25" s="1"/>
      <c r="B25" s="1" t="s">
        <v>35</v>
      </c>
      <c r="C25" s="5"/>
      <c r="D25" s="5"/>
      <c r="E25" s="5"/>
      <c r="F25" s="5"/>
      <c r="G25" s="5">
        <v>19725</v>
      </c>
      <c r="H25" s="5">
        <v>30391</v>
      </c>
      <c r="I25" s="5">
        <v>35510</v>
      </c>
      <c r="J25" s="5">
        <v>51737</v>
      </c>
      <c r="K25" s="5">
        <v>55379</v>
      </c>
      <c r="L25" s="5">
        <v>62316</v>
      </c>
      <c r="M25" s="5">
        <v>58489</v>
      </c>
      <c r="N25" s="5">
        <v>62045</v>
      </c>
      <c r="O25" s="5">
        <v>62939</v>
      </c>
      <c r="P25" s="5">
        <v>63199</v>
      </c>
      <c r="Q25" s="5">
        <v>60492</v>
      </c>
      <c r="R25" s="5">
        <v>63145</v>
      </c>
      <c r="S25" s="5">
        <v>64761</v>
      </c>
      <c r="T25" s="5">
        <v>63540</v>
      </c>
      <c r="U25" s="5">
        <v>67439</v>
      </c>
      <c r="V25" s="5">
        <v>69858</v>
      </c>
      <c r="W25" s="5">
        <v>69014</v>
      </c>
      <c r="X25" s="5">
        <v>77541</v>
      </c>
      <c r="Y25" s="5">
        <v>76181</v>
      </c>
      <c r="Z25" s="5">
        <v>76244</v>
      </c>
      <c r="AA25" s="5">
        <v>78328</v>
      </c>
      <c r="AB25" s="5">
        <v>80597</v>
      </c>
      <c r="AC25" s="5">
        <v>94150</v>
      </c>
      <c r="AD25" s="5">
        <v>97420</v>
      </c>
      <c r="AE25" s="5">
        <v>92534</v>
      </c>
      <c r="AF25" s="5">
        <v>94758</v>
      </c>
      <c r="AG25" s="5">
        <v>97792</v>
      </c>
      <c r="AH25" s="5">
        <f>AH10-AH35-AH45</f>
        <v>100482</v>
      </c>
      <c r="AI25" s="5">
        <f>AI10-AI35-AI45</f>
        <v>103918</v>
      </c>
      <c r="AJ25" s="5">
        <v>105375</v>
      </c>
      <c r="AK25" s="27">
        <v>108971.37</v>
      </c>
      <c r="AL25" s="5">
        <f>AL10-AL35-AL45</f>
        <v>108552.84999999999</v>
      </c>
      <c r="AM25">
        <v>108998</v>
      </c>
      <c r="AN25" s="5">
        <v>114270</v>
      </c>
      <c r="AO25" s="54">
        <v>120953</v>
      </c>
      <c r="AP25" s="54">
        <v>125133</v>
      </c>
      <c r="AQ25" s="27">
        <f>AQ10-AQ35-AQ45</f>
        <v>125239.4</v>
      </c>
      <c r="AR25" s="27">
        <f t="shared" ref="AR25" si="30">AR10-AR35-AR45</f>
        <v>126039.5</v>
      </c>
      <c r="AS25" s="27">
        <v>127537</v>
      </c>
      <c r="AT25" s="54">
        <f t="shared" ref="AT25:AU25" si="31">AT10-AT35-AT45</f>
        <v>118103</v>
      </c>
      <c r="AU25" s="54">
        <f t="shared" si="31"/>
        <v>120367</v>
      </c>
      <c r="AV25" s="54">
        <f t="shared" ref="AV25" si="32">AV10-AV35-AV45</f>
        <v>125600</v>
      </c>
    </row>
    <row r="26" spans="1:48" x14ac:dyDescent="0.2">
      <c r="A26" s="1"/>
      <c r="B26" s="1" t="s">
        <v>36</v>
      </c>
      <c r="C26" s="10"/>
      <c r="D26" s="10"/>
      <c r="E26" s="10"/>
      <c r="F26" s="10"/>
      <c r="G26" s="6">
        <f t="shared" ref="G26:AO26" si="33">G23/G25</f>
        <v>15.860025348542459</v>
      </c>
      <c r="H26" s="6">
        <f t="shared" si="33"/>
        <v>29.292455003125927</v>
      </c>
      <c r="I26" s="6">
        <f t="shared" si="33"/>
        <v>33.787806251760067</v>
      </c>
      <c r="J26" s="6">
        <f t="shared" si="33"/>
        <v>38.402052689564528</v>
      </c>
      <c r="K26" s="6">
        <f t="shared" si="33"/>
        <v>39.776575958395782</v>
      </c>
      <c r="L26" s="6">
        <f t="shared" si="33"/>
        <v>38.43022658707234</v>
      </c>
      <c r="M26" s="6">
        <f t="shared" si="33"/>
        <v>38.158508437483974</v>
      </c>
      <c r="N26" s="6">
        <f t="shared" si="33"/>
        <v>37.06621000886453</v>
      </c>
      <c r="O26" s="6">
        <f t="shared" si="33"/>
        <v>38.57247493604919</v>
      </c>
      <c r="P26" s="6">
        <f t="shared" si="33"/>
        <v>39.290495102770613</v>
      </c>
      <c r="Q26" s="6">
        <f t="shared" si="33"/>
        <v>38.921212722343448</v>
      </c>
      <c r="R26" s="6">
        <f t="shared" si="33"/>
        <v>37.250027713991607</v>
      </c>
      <c r="S26" s="6">
        <f t="shared" si="33"/>
        <v>36.731906548694433</v>
      </c>
      <c r="T26" s="6">
        <f t="shared" si="33"/>
        <v>33.543594586087501</v>
      </c>
      <c r="U26" s="6">
        <f t="shared" si="33"/>
        <v>35.451163273476773</v>
      </c>
      <c r="V26" s="6">
        <f t="shared" si="33"/>
        <v>38.205932033553779</v>
      </c>
      <c r="W26" s="6">
        <f t="shared" si="33"/>
        <v>39.179152056104556</v>
      </c>
      <c r="X26" s="6">
        <f t="shared" si="33"/>
        <v>35.056589417211541</v>
      </c>
      <c r="Y26" s="6">
        <f t="shared" si="33"/>
        <v>37.203554692114835</v>
      </c>
      <c r="Z26" s="6">
        <f t="shared" si="33"/>
        <v>39.023910078170083</v>
      </c>
      <c r="AA26" s="6">
        <f t="shared" si="33"/>
        <v>38.360662853641102</v>
      </c>
      <c r="AB26" s="6">
        <f t="shared" si="33"/>
        <v>41.704703649019194</v>
      </c>
      <c r="AC26" s="6">
        <f t="shared" si="33"/>
        <v>49.150685077004781</v>
      </c>
      <c r="AD26" s="6">
        <f t="shared" si="33"/>
        <v>48.526298501334431</v>
      </c>
      <c r="AE26" s="6">
        <f t="shared" si="33"/>
        <v>45.759936888062768</v>
      </c>
      <c r="AF26" s="6">
        <f t="shared" si="33"/>
        <v>43.345564490597098</v>
      </c>
      <c r="AG26" s="6">
        <f t="shared" si="33"/>
        <v>43.472881217277489</v>
      </c>
      <c r="AH26" s="6">
        <f t="shared" si="33"/>
        <v>45.584393224657155</v>
      </c>
      <c r="AI26" s="6">
        <f t="shared" si="33"/>
        <v>47.52441347985912</v>
      </c>
      <c r="AJ26" s="6">
        <f t="shared" si="33"/>
        <v>50.276982206405691</v>
      </c>
      <c r="AK26" s="30">
        <f t="shared" si="33"/>
        <v>49.290781606214551</v>
      </c>
      <c r="AL26" s="6">
        <f t="shared" si="33"/>
        <v>52.216795781962432</v>
      </c>
      <c r="AM26" s="6">
        <f t="shared" si="33"/>
        <v>53.324400447714638</v>
      </c>
      <c r="AN26" s="6">
        <f>AN23/AN25</f>
        <v>57.190609958869345</v>
      </c>
      <c r="AO26" s="6">
        <f t="shared" si="33"/>
        <v>54.812075764966558</v>
      </c>
      <c r="AP26" s="46">
        <f>AP23/AP25</f>
        <v>53.560163985519409</v>
      </c>
      <c r="AQ26" s="30">
        <f t="shared" ref="AQ26:AR26" si="34">AQ23/AQ25</f>
        <v>52.608548108662291</v>
      </c>
      <c r="AR26" s="30">
        <f t="shared" si="34"/>
        <v>51.72494337092737</v>
      </c>
      <c r="AS26" s="30">
        <f t="shared" ref="AS26:AT26" si="35">AS23/AS25</f>
        <v>47.928389408563788</v>
      </c>
      <c r="AT26" s="83">
        <f t="shared" si="35"/>
        <v>38.437025308417226</v>
      </c>
      <c r="AU26" s="83">
        <f t="shared" ref="AU26:AV26" si="36">AU23/AU25</f>
        <v>15.354748394493507</v>
      </c>
      <c r="AV26" s="83">
        <f t="shared" si="36"/>
        <v>35.161656050955415</v>
      </c>
    </row>
    <row r="27" spans="1:48" x14ac:dyDescent="0.2">
      <c r="A27" s="1"/>
      <c r="B27" s="1" t="s">
        <v>38</v>
      </c>
      <c r="C27" s="10"/>
      <c r="D27" s="10"/>
      <c r="E27" s="10"/>
      <c r="F27" s="10"/>
      <c r="G27" s="6"/>
      <c r="H27" s="6">
        <f t="shared" ref="H27:AD27" si="37">H23/H24</f>
        <v>2.1155081865925238</v>
      </c>
      <c r="I27" s="6">
        <f t="shared" si="37"/>
        <v>2.5832924245556015</v>
      </c>
      <c r="J27" s="6">
        <f t="shared" si="37"/>
        <v>3.0578728250748384</v>
      </c>
      <c r="K27" s="6">
        <f t="shared" si="37"/>
        <v>3.2492598847972149</v>
      </c>
      <c r="L27" s="6">
        <f t="shared" si="37"/>
        <v>3.3131779041969187</v>
      </c>
      <c r="M27" s="6">
        <f t="shared" si="37"/>
        <v>3.1780147206452138</v>
      </c>
      <c r="N27" s="6">
        <f t="shared" si="37"/>
        <v>3.1049104279933952</v>
      </c>
      <c r="O27" s="6">
        <f t="shared" si="37"/>
        <v>3.317209443413577</v>
      </c>
      <c r="P27" s="6">
        <f t="shared" si="37"/>
        <v>3.3197545933530574</v>
      </c>
      <c r="Q27" s="6">
        <f t="shared" si="37"/>
        <v>3.2035741887729001</v>
      </c>
      <c r="R27" s="6">
        <f t="shared" si="37"/>
        <v>3.2398846279402589</v>
      </c>
      <c r="S27" s="6">
        <f t="shared" si="37"/>
        <v>3.2489520919236301</v>
      </c>
      <c r="T27" s="6">
        <f t="shared" si="37"/>
        <v>3.0658492449589612</v>
      </c>
      <c r="U27" s="6">
        <f t="shared" si="37"/>
        <v>3.1549852068272934</v>
      </c>
      <c r="V27" s="6">
        <f t="shared" si="37"/>
        <v>3.6207516377552613</v>
      </c>
      <c r="W27" s="6">
        <f t="shared" si="37"/>
        <v>3.756338337320408</v>
      </c>
      <c r="X27" s="6">
        <f t="shared" si="37"/>
        <v>3.632688979613655</v>
      </c>
      <c r="Y27" s="6">
        <f t="shared" si="37"/>
        <v>3.5224130645522109</v>
      </c>
      <c r="Z27" s="6">
        <f t="shared" si="37"/>
        <v>3.5754238347248859</v>
      </c>
      <c r="AA27" s="6">
        <f t="shared" si="37"/>
        <v>3.5532590211702155</v>
      </c>
      <c r="AB27" s="6">
        <f t="shared" si="37"/>
        <v>3.792110886227896</v>
      </c>
      <c r="AC27" s="6">
        <f t="shared" si="37"/>
        <v>4.5584805777279982</v>
      </c>
      <c r="AD27" s="6">
        <f t="shared" si="37"/>
        <v>4.5664994271870736</v>
      </c>
      <c r="AE27" s="6">
        <f t="shared" ref="AE27:AJ27" si="38">AE23/AE24</f>
        <v>4.2854843998591194</v>
      </c>
      <c r="AF27" s="6">
        <f t="shared" si="38"/>
        <v>4.0429270856710886</v>
      </c>
      <c r="AG27" s="6">
        <f t="shared" si="38"/>
        <v>4.1129844460633365</v>
      </c>
      <c r="AH27" s="6">
        <f t="shared" si="38"/>
        <v>4.3023541534187029</v>
      </c>
      <c r="AI27" s="6">
        <f t="shared" si="38"/>
        <v>4.5211913594035513</v>
      </c>
      <c r="AJ27" s="6">
        <f t="shared" si="38"/>
        <v>4.8399296201185606</v>
      </c>
      <c r="AK27" s="30">
        <f t="shared" ref="AK27:AR27" si="39">AK23/AK24</f>
        <v>4.7555871653214457</v>
      </c>
      <c r="AL27" s="6">
        <f t="shared" si="39"/>
        <v>5.0426311545974398</v>
      </c>
      <c r="AM27" s="6">
        <f t="shared" si="39"/>
        <v>5.1430223586084356</v>
      </c>
      <c r="AN27" s="6">
        <f t="shared" si="39"/>
        <v>5.5624678155607139</v>
      </c>
      <c r="AO27" s="6">
        <f t="shared" si="39"/>
        <v>5.3488365526038288</v>
      </c>
      <c r="AP27" s="46">
        <f>AP23/AP24</f>
        <v>5.1726207381978488</v>
      </c>
      <c r="AQ27" s="30">
        <f t="shared" si="39"/>
        <v>5.0865962221849932</v>
      </c>
      <c r="AR27" s="30">
        <f t="shared" si="39"/>
        <v>4.9114618097879887</v>
      </c>
      <c r="AS27" s="30">
        <f t="shared" ref="AS27:AT27" si="40">AS23/AS24</f>
        <v>4.7454834534976795</v>
      </c>
      <c r="AT27" s="83">
        <f t="shared" si="40"/>
        <v>3.6703074404220484</v>
      </c>
      <c r="AU27" s="83">
        <f t="shared" ref="AU27:AV27" si="41">AU23/AU24</f>
        <v>1.4816909606032571</v>
      </c>
      <c r="AV27" s="83">
        <f t="shared" si="41"/>
        <v>3.5762778818924512</v>
      </c>
    </row>
    <row r="28" spans="1:48" x14ac:dyDescent="0.2">
      <c r="A28" s="1"/>
      <c r="B28" s="1" t="s">
        <v>48</v>
      </c>
      <c r="C28" s="8"/>
      <c r="D28" s="8"/>
      <c r="E28" s="8"/>
      <c r="F28" s="8"/>
      <c r="G28" s="8"/>
      <c r="H28" s="8">
        <v>651036</v>
      </c>
      <c r="I28" s="8">
        <v>711134</v>
      </c>
      <c r="J28" s="8">
        <v>1015851</v>
      </c>
      <c r="K28" s="8">
        <v>1109181</v>
      </c>
      <c r="L28" s="8">
        <v>1318370</v>
      </c>
      <c r="M28" s="8">
        <v>1277352</v>
      </c>
      <c r="N28" s="8">
        <v>1355776</v>
      </c>
      <c r="O28" s="8">
        <v>1412536</v>
      </c>
      <c r="P28" s="8">
        <v>1446597</v>
      </c>
      <c r="Q28" s="8">
        <v>1585649</v>
      </c>
      <c r="R28" s="8">
        <v>1704109</v>
      </c>
      <c r="S28" s="8">
        <v>1773763</v>
      </c>
      <c r="T28" s="8">
        <v>1832732</v>
      </c>
      <c r="U28" s="8">
        <v>2007151</v>
      </c>
      <c r="V28" s="8">
        <v>2077945</v>
      </c>
      <c r="W28" s="8">
        <v>2192552</v>
      </c>
      <c r="X28" s="8">
        <v>2221423</v>
      </c>
      <c r="Y28" s="8">
        <v>2434009</v>
      </c>
      <c r="Z28" s="8">
        <v>2640458</v>
      </c>
      <c r="AA28" s="8">
        <v>2888173</v>
      </c>
      <c r="AB28" s="8">
        <v>3013277</v>
      </c>
      <c r="AC28" s="8">
        <v>3516226</v>
      </c>
      <c r="AD28" s="8">
        <v>3929225</v>
      </c>
      <c r="AE28" s="8">
        <f>3973995-AE48</f>
        <v>3906571</v>
      </c>
      <c r="AF28" s="8">
        <v>4045916</v>
      </c>
      <c r="AG28" s="8">
        <v>4239876</v>
      </c>
      <c r="AH28" s="8">
        <v>4814870</v>
      </c>
      <c r="AI28" s="8">
        <v>4842215</v>
      </c>
      <c r="AJ28" s="8">
        <v>5349619</v>
      </c>
      <c r="AK28" s="28">
        <f>5889430.14-AK48</f>
        <v>5807002.7939666957</v>
      </c>
      <c r="AL28" s="8">
        <v>6012216.8526599994</v>
      </c>
      <c r="AM28" s="8">
        <v>6453949</v>
      </c>
      <c r="AN28" s="8">
        <v>6870838</v>
      </c>
      <c r="AO28" s="55">
        <v>7361127</v>
      </c>
      <c r="AP28" s="55">
        <v>7464913</v>
      </c>
      <c r="AQ28" s="55">
        <f>AQ18-AQ48</f>
        <v>10357288</v>
      </c>
      <c r="AR28" s="55">
        <f>AR18-AR48</f>
        <v>10741179</v>
      </c>
      <c r="AS28" s="55">
        <f>AS18-AS48</f>
        <v>11029602</v>
      </c>
      <c r="AT28" s="55">
        <f t="shared" ref="AT28:AU28" si="42">AT18-AT48</f>
        <v>10458554</v>
      </c>
      <c r="AU28" s="55">
        <f t="shared" si="42"/>
        <v>10329474</v>
      </c>
      <c r="AV28" s="55">
        <f t="shared" ref="AV28" si="43">AV18-AV48</f>
        <v>12480004</v>
      </c>
    </row>
    <row r="29" spans="1:48" x14ac:dyDescent="0.2">
      <c r="A29" s="1"/>
      <c r="B29" s="1" t="s">
        <v>49</v>
      </c>
      <c r="C29" s="8">
        <v>41406</v>
      </c>
      <c r="D29" s="8">
        <v>70166</v>
      </c>
      <c r="E29" s="8">
        <v>87438</v>
      </c>
      <c r="F29" s="8">
        <v>115136</v>
      </c>
      <c r="G29" s="8">
        <v>157683</v>
      </c>
      <c r="H29" s="8">
        <v>213995</v>
      </c>
      <c r="I29" s="8">
        <v>294414</v>
      </c>
      <c r="J29" s="8">
        <v>457009</v>
      </c>
      <c r="K29" s="8">
        <v>491291</v>
      </c>
      <c r="L29" s="8">
        <v>545226.23999999999</v>
      </c>
      <c r="M29" s="8">
        <v>504144</v>
      </c>
      <c r="N29" s="8">
        <v>512340</v>
      </c>
      <c r="O29" s="8">
        <v>524655</v>
      </c>
      <c r="P29" s="8">
        <v>536481</v>
      </c>
      <c r="Q29" s="8">
        <v>603087</v>
      </c>
      <c r="R29" s="8">
        <v>643529</v>
      </c>
      <c r="S29" s="8">
        <v>673899</v>
      </c>
      <c r="T29" s="8">
        <v>675156</v>
      </c>
      <c r="U29" s="8">
        <v>632134</v>
      </c>
      <c r="V29" s="8">
        <v>609040</v>
      </c>
      <c r="W29" s="8">
        <v>650662</v>
      </c>
      <c r="X29" s="8">
        <v>648111</v>
      </c>
      <c r="Y29" s="8">
        <v>644805</v>
      </c>
      <c r="Z29" s="8">
        <v>669975</v>
      </c>
      <c r="AA29" s="8">
        <v>721934</v>
      </c>
      <c r="AB29" s="8">
        <v>662124</v>
      </c>
      <c r="AC29" s="8">
        <v>226100</v>
      </c>
      <c r="AD29" s="8">
        <v>185118</v>
      </c>
      <c r="AE29" s="8">
        <f>200540</f>
        <v>200540</v>
      </c>
      <c r="AF29" s="8">
        <v>220154</v>
      </c>
      <c r="AG29" s="8">
        <v>255234</v>
      </c>
      <c r="AH29" s="8">
        <v>283228</v>
      </c>
      <c r="AI29" s="8">
        <v>274937</v>
      </c>
      <c r="AJ29" s="8">
        <v>305058</v>
      </c>
      <c r="AK29" s="28">
        <f>AK19-AK39</f>
        <v>306813.88</v>
      </c>
      <c r="AL29" s="8">
        <v>340847.07999999996</v>
      </c>
      <c r="AM29" s="8">
        <v>325572</v>
      </c>
      <c r="AN29" s="8">
        <v>319362</v>
      </c>
      <c r="AO29" s="55">
        <v>303191</v>
      </c>
      <c r="AP29" s="55">
        <v>271270</v>
      </c>
      <c r="AQ29" s="28">
        <v>276972</v>
      </c>
      <c r="AR29" s="28">
        <v>261728</v>
      </c>
      <c r="AS29" s="28">
        <v>226794</v>
      </c>
      <c r="AT29" s="55">
        <v>185442</v>
      </c>
      <c r="AU29" s="55">
        <v>102585</v>
      </c>
      <c r="AV29" s="55">
        <v>150000</v>
      </c>
    </row>
    <row r="30" spans="1:48" x14ac:dyDescent="0.2">
      <c r="A30" s="1"/>
      <c r="B30" s="1" t="s">
        <v>45</v>
      </c>
      <c r="C30" s="9" t="e">
        <f t="shared" ref="C30:AO30" si="44">C29/C28</f>
        <v>#DIV/0!</v>
      </c>
      <c r="D30" s="9" t="e">
        <f t="shared" si="44"/>
        <v>#DIV/0!</v>
      </c>
      <c r="E30" s="9" t="e">
        <f t="shared" si="44"/>
        <v>#DIV/0!</v>
      </c>
      <c r="F30" s="9" t="e">
        <f t="shared" si="44"/>
        <v>#DIV/0!</v>
      </c>
      <c r="G30" s="9" t="e">
        <f t="shared" si="44"/>
        <v>#DIV/0!</v>
      </c>
      <c r="H30" s="9">
        <f t="shared" si="44"/>
        <v>0.32869918099767143</v>
      </c>
      <c r="I30" s="9">
        <f t="shared" si="44"/>
        <v>0.41400636167023375</v>
      </c>
      <c r="J30" s="9">
        <f t="shared" si="44"/>
        <v>0.44987798407443613</v>
      </c>
      <c r="K30" s="9">
        <f t="shared" si="44"/>
        <v>0.44293131598900448</v>
      </c>
      <c r="L30" s="9">
        <f t="shared" si="44"/>
        <v>0.41356086682797699</v>
      </c>
      <c r="M30" s="9">
        <f t="shared" si="44"/>
        <v>0.39467899216504143</v>
      </c>
      <c r="N30" s="9">
        <f t="shared" si="44"/>
        <v>0.37789428342145015</v>
      </c>
      <c r="O30" s="9">
        <f t="shared" si="44"/>
        <v>0.37142770166565664</v>
      </c>
      <c r="P30" s="9">
        <f t="shared" si="44"/>
        <v>0.37085726017681497</v>
      </c>
      <c r="Q30" s="9">
        <f t="shared" si="44"/>
        <v>0.38034079421107697</v>
      </c>
      <c r="R30" s="9">
        <f t="shared" si="44"/>
        <v>0.37763370770296972</v>
      </c>
      <c r="S30" s="9">
        <f t="shared" si="44"/>
        <v>0.3799261795403332</v>
      </c>
      <c r="T30" s="9">
        <f t="shared" si="44"/>
        <v>0.36838774026971755</v>
      </c>
      <c r="U30" s="9">
        <f t="shared" si="44"/>
        <v>0.31494092870939955</v>
      </c>
      <c r="V30" s="9">
        <f t="shared" si="44"/>
        <v>0.29309726677077591</v>
      </c>
      <c r="W30" s="9">
        <f t="shared" si="44"/>
        <v>0.29676012245091565</v>
      </c>
      <c r="X30" s="9">
        <f t="shared" si="44"/>
        <v>0.29175487964246344</v>
      </c>
      <c r="Y30" s="9">
        <f t="shared" si="44"/>
        <v>0.26491479694610826</v>
      </c>
      <c r="Z30" s="9">
        <f t="shared" si="44"/>
        <v>0.25373439001870129</v>
      </c>
      <c r="AA30" s="9">
        <f t="shared" si="44"/>
        <v>0.24996217331856505</v>
      </c>
      <c r="AB30" s="9">
        <f t="shared" si="44"/>
        <v>0.21973552381676162</v>
      </c>
      <c r="AC30" s="9">
        <f t="shared" si="44"/>
        <v>6.4301896408251347E-2</v>
      </c>
      <c r="AD30" s="9">
        <f t="shared" si="44"/>
        <v>4.7113107546653606E-2</v>
      </c>
      <c r="AE30" s="9">
        <f t="shared" si="44"/>
        <v>5.1334021575443013E-2</v>
      </c>
      <c r="AF30" s="9">
        <f t="shared" si="44"/>
        <v>5.4413883036622611E-2</v>
      </c>
      <c r="AG30" s="9">
        <f t="shared" si="44"/>
        <v>6.0198458634167604E-2</v>
      </c>
      <c r="AH30" s="9">
        <f t="shared" si="44"/>
        <v>5.8823602714091969E-2</v>
      </c>
      <c r="AI30" s="9">
        <f t="shared" si="44"/>
        <v>5.6779180602265701E-2</v>
      </c>
      <c r="AJ30" s="9">
        <f t="shared" si="44"/>
        <v>5.702424789503701E-2</v>
      </c>
      <c r="AK30" s="29">
        <f t="shared" si="44"/>
        <v>5.2835152812182311E-2</v>
      </c>
      <c r="AL30" s="9">
        <f t="shared" si="44"/>
        <v>5.669241285752994E-2</v>
      </c>
      <c r="AM30" s="9">
        <f t="shared" si="44"/>
        <v>5.04453939750686E-2</v>
      </c>
      <c r="AN30" s="9">
        <f t="shared" si="44"/>
        <v>4.6480793172535867E-2</v>
      </c>
      <c r="AO30" s="9">
        <f t="shared" si="44"/>
        <v>4.1188122416581048E-2</v>
      </c>
      <c r="AP30" s="47">
        <f>AP29/AP28</f>
        <v>3.6339338449088425E-2</v>
      </c>
      <c r="AQ30" s="29">
        <f t="shared" ref="AQ30:AS30" si="45">AQ29/AQ28</f>
        <v>2.6741749384587933E-2</v>
      </c>
      <c r="AR30" s="29">
        <f t="shared" si="45"/>
        <v>2.4366785061490922E-2</v>
      </c>
      <c r="AS30" s="29">
        <f t="shared" si="45"/>
        <v>2.0562301341426462E-2</v>
      </c>
      <c r="AT30" s="84">
        <f t="shared" ref="AT30:AU30" si="46">AT29/AT28</f>
        <v>1.7731131856277647E-2</v>
      </c>
      <c r="AU30" s="84">
        <f t="shared" si="46"/>
        <v>9.9312898217276124E-3</v>
      </c>
      <c r="AV30" s="84">
        <f t="shared" ref="AV30" si="47">AV29/AV28</f>
        <v>1.201922691691445E-2</v>
      </c>
    </row>
    <row r="31" spans="1:4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39"/>
      <c r="AL31" s="10"/>
      <c r="AM31" s="10"/>
      <c r="AN31" s="10"/>
      <c r="AO31" s="10"/>
      <c r="AP31" s="10"/>
      <c r="AQ31" s="39"/>
      <c r="AS31" s="38"/>
      <c r="AU31" s="86"/>
      <c r="AV31" s="86"/>
    </row>
    <row r="32" spans="1:48" ht="15.75" x14ac:dyDescent="0.25">
      <c r="A32" s="2" t="s">
        <v>50</v>
      </c>
      <c r="B32" s="2" t="s">
        <v>51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/>
      <c r="AK32" s="38"/>
      <c r="AQ32" s="38"/>
      <c r="AS32" s="38"/>
      <c r="AU32" s="86"/>
      <c r="AV32" s="86"/>
    </row>
    <row r="33" spans="1:48" x14ac:dyDescent="0.2">
      <c r="A33" s="1"/>
      <c r="B33" s="1" t="s">
        <v>33</v>
      </c>
      <c r="C33" s="5">
        <v>65617</v>
      </c>
      <c r="D33" s="5">
        <v>100217</v>
      </c>
      <c r="E33" s="5">
        <v>96913</v>
      </c>
      <c r="F33" s="5">
        <v>28027</v>
      </c>
      <c r="G33" s="5">
        <v>18526</v>
      </c>
      <c r="H33" s="5">
        <v>12484</v>
      </c>
      <c r="I33" s="5">
        <v>12995</v>
      </c>
      <c r="J33" s="5">
        <v>13322</v>
      </c>
      <c r="K33" s="5">
        <v>14188</v>
      </c>
      <c r="L33" s="5">
        <v>13004</v>
      </c>
      <c r="M33" s="5">
        <v>16502</v>
      </c>
      <c r="N33" s="5">
        <v>16174</v>
      </c>
      <c r="O33" s="5">
        <v>19560</v>
      </c>
      <c r="P33" s="5">
        <v>14003</v>
      </c>
      <c r="Q33" s="5">
        <v>12752</v>
      </c>
      <c r="R33" s="5">
        <v>14815</v>
      </c>
      <c r="S33" s="5">
        <v>18383</v>
      </c>
      <c r="T33" s="5">
        <v>12902</v>
      </c>
      <c r="U33" s="5">
        <v>13769</v>
      </c>
      <c r="V33" s="5">
        <v>14489</v>
      </c>
      <c r="W33" s="5">
        <v>16775</v>
      </c>
      <c r="X33" s="5">
        <v>17739</v>
      </c>
      <c r="Y33" s="5">
        <v>16948</v>
      </c>
      <c r="Z33" s="5">
        <v>14417</v>
      </c>
      <c r="AA33" s="5">
        <v>14501</v>
      </c>
      <c r="AB33" s="5">
        <v>13852</v>
      </c>
      <c r="AC33" s="5">
        <v>13706</v>
      </c>
      <c r="AD33" s="5">
        <v>13876</v>
      </c>
      <c r="AE33" s="5">
        <v>9736</v>
      </c>
      <c r="AF33" s="5">
        <v>10715</v>
      </c>
      <c r="AG33" s="5">
        <v>11540</v>
      </c>
      <c r="AH33" s="5">
        <v>10920</v>
      </c>
      <c r="AI33" s="5">
        <v>10208</v>
      </c>
      <c r="AJ33" s="5">
        <v>9745</v>
      </c>
      <c r="AK33" s="27">
        <v>9101</v>
      </c>
      <c r="AL33" s="5">
        <v>10853</v>
      </c>
      <c r="AM33" s="5">
        <v>9468</v>
      </c>
      <c r="AN33" s="5">
        <v>10715</v>
      </c>
      <c r="AO33" s="49">
        <v>11566</v>
      </c>
      <c r="AP33" s="49">
        <v>11923</v>
      </c>
      <c r="AQ33" s="27">
        <v>9277</v>
      </c>
      <c r="AR33" s="27">
        <v>8903</v>
      </c>
      <c r="AS33" s="27">
        <v>8380</v>
      </c>
      <c r="AT33" s="54">
        <v>7818</v>
      </c>
      <c r="AU33" s="54">
        <v>6348</v>
      </c>
      <c r="AV33" s="54">
        <v>9800</v>
      </c>
    </row>
    <row r="34" spans="1:48" x14ac:dyDescent="0.2">
      <c r="A34" s="1"/>
      <c r="B34" s="1" t="s">
        <v>37</v>
      </c>
      <c r="C34" s="5"/>
      <c r="D34" s="5"/>
      <c r="E34" s="5"/>
      <c r="F34" s="5"/>
      <c r="G34" s="5"/>
      <c r="H34" s="5">
        <v>40586</v>
      </c>
      <c r="I34" s="5">
        <v>36540</v>
      </c>
      <c r="J34" s="5">
        <v>39620</v>
      </c>
      <c r="K34" s="5">
        <v>41898</v>
      </c>
      <c r="L34" s="5">
        <v>40267</v>
      </c>
      <c r="M34" s="5">
        <v>45304</v>
      </c>
      <c r="N34" s="5">
        <v>59394</v>
      </c>
      <c r="O34" s="5">
        <v>62353</v>
      </c>
      <c r="P34" s="5">
        <v>55511</v>
      </c>
      <c r="Q34" s="5">
        <v>52684</v>
      </c>
      <c r="R34" s="5">
        <v>65339</v>
      </c>
      <c r="S34" s="5">
        <v>48211</v>
      </c>
      <c r="T34" s="5">
        <v>54505</v>
      </c>
      <c r="U34" s="5">
        <v>60733</v>
      </c>
      <c r="V34" s="5">
        <v>64884</v>
      </c>
      <c r="W34" s="5">
        <v>68127</v>
      </c>
      <c r="X34" s="5">
        <v>66946</v>
      </c>
      <c r="Y34" s="5">
        <v>68698</v>
      </c>
      <c r="Z34" s="5">
        <v>70534</v>
      </c>
      <c r="AA34" s="5">
        <v>66058</v>
      </c>
      <c r="AB34" s="5">
        <v>68314</v>
      </c>
      <c r="AC34" s="5">
        <v>56716</v>
      </c>
      <c r="AD34" s="5">
        <v>55807</v>
      </c>
      <c r="AE34" s="5">
        <v>31340</v>
      </c>
      <c r="AF34" s="5">
        <v>29634</v>
      </c>
      <c r="AG34" s="5">
        <v>36302</v>
      </c>
      <c r="AH34" s="5">
        <v>33914</v>
      </c>
      <c r="AI34" s="5">
        <v>32080</v>
      </c>
      <c r="AJ34" s="5">
        <v>30498</v>
      </c>
      <c r="AK34" s="27">
        <v>31122</v>
      </c>
      <c r="AL34" s="5">
        <v>34108</v>
      </c>
      <c r="AM34" s="5">
        <v>35445</v>
      </c>
      <c r="AN34" s="5">
        <v>34737</v>
      </c>
      <c r="AO34" s="49">
        <v>39862</v>
      </c>
      <c r="AP34" s="49">
        <v>39876</v>
      </c>
      <c r="AQ34" s="27">
        <v>34934</v>
      </c>
      <c r="AR34" s="27">
        <v>41323</v>
      </c>
      <c r="AS34" s="27">
        <v>36254</v>
      </c>
      <c r="AT34" s="54">
        <v>36413</v>
      </c>
      <c r="AU34" s="54">
        <v>36234</v>
      </c>
      <c r="AV34" s="54">
        <v>36000</v>
      </c>
    </row>
    <row r="35" spans="1:48" x14ac:dyDescent="0.2">
      <c r="A35" s="1"/>
      <c r="B35" s="1" t="s">
        <v>35</v>
      </c>
      <c r="C35" s="5"/>
      <c r="D35" s="5"/>
      <c r="E35" s="5"/>
      <c r="F35" s="5"/>
      <c r="G35" s="5">
        <v>3120</v>
      </c>
      <c r="H35" s="5">
        <v>2435</v>
      </c>
      <c r="I35" s="5">
        <v>3433</v>
      </c>
      <c r="J35" s="5">
        <v>3521</v>
      </c>
      <c r="K35" s="5">
        <v>3278</v>
      </c>
      <c r="L35" s="5">
        <v>3226</v>
      </c>
      <c r="M35" s="5">
        <v>3204</v>
      </c>
      <c r="N35" s="5">
        <v>3374</v>
      </c>
      <c r="O35" s="5">
        <v>4741</v>
      </c>
      <c r="P35" s="5">
        <v>3320</v>
      </c>
      <c r="Q35" s="5">
        <v>3293</v>
      </c>
      <c r="R35" s="5">
        <v>5316</v>
      </c>
      <c r="S35" s="5">
        <v>6405</v>
      </c>
      <c r="T35" s="5">
        <v>4845</v>
      </c>
      <c r="U35" s="5">
        <v>5895</v>
      </c>
      <c r="V35" s="5">
        <v>6083</v>
      </c>
      <c r="W35" s="5">
        <v>6710</v>
      </c>
      <c r="X35" s="5">
        <v>6895</v>
      </c>
      <c r="Y35" s="5">
        <v>7280</v>
      </c>
      <c r="Z35" s="5">
        <v>7276</v>
      </c>
      <c r="AA35" s="5">
        <v>7512</v>
      </c>
      <c r="AB35" s="5">
        <v>6875</v>
      </c>
      <c r="AC35" s="5">
        <v>5318</v>
      </c>
      <c r="AD35" s="5">
        <v>5095</v>
      </c>
      <c r="AE35" s="5">
        <v>3163</v>
      </c>
      <c r="AF35" s="5">
        <v>2664</v>
      </c>
      <c r="AG35" s="5">
        <v>3286</v>
      </c>
      <c r="AH35" s="5">
        <v>2947</v>
      </c>
      <c r="AI35" s="5">
        <v>2678</v>
      </c>
      <c r="AJ35" s="5">
        <v>2550</v>
      </c>
      <c r="AK35" s="27">
        <v>2503.17</v>
      </c>
      <c r="AL35" s="5">
        <v>2665.05</v>
      </c>
      <c r="AM35" s="5">
        <v>3204</v>
      </c>
      <c r="AN35" s="5">
        <v>3460</v>
      </c>
      <c r="AO35" s="49">
        <v>4024</v>
      </c>
      <c r="AP35" s="49">
        <v>3922</v>
      </c>
      <c r="AQ35" s="27">
        <v>3445</v>
      </c>
      <c r="AR35" s="27">
        <v>4209</v>
      </c>
      <c r="AS35" s="27">
        <v>3296</v>
      </c>
      <c r="AT35" s="54">
        <v>3341</v>
      </c>
      <c r="AU35" s="54">
        <v>3360</v>
      </c>
      <c r="AV35" s="54">
        <v>3300</v>
      </c>
    </row>
    <row r="36" spans="1:48" x14ac:dyDescent="0.2">
      <c r="A36" s="1"/>
      <c r="B36" s="1" t="s">
        <v>36</v>
      </c>
      <c r="C36" s="10"/>
      <c r="D36" s="10"/>
      <c r="E36" s="10"/>
      <c r="F36" s="10"/>
      <c r="G36" s="6">
        <v>5.94</v>
      </c>
      <c r="H36" s="6">
        <f t="shared" ref="H36:AN36" si="48">H33/H35</f>
        <v>5.1268993839835728</v>
      </c>
      <c r="I36" s="6">
        <f t="shared" si="48"/>
        <v>3.7853189630061173</v>
      </c>
      <c r="J36" s="6">
        <f t="shared" si="48"/>
        <v>3.7835842090315253</v>
      </c>
      <c r="K36" s="6">
        <f t="shared" si="48"/>
        <v>4.3282489322757778</v>
      </c>
      <c r="L36" s="6">
        <f t="shared" si="48"/>
        <v>4.0309981401115937</v>
      </c>
      <c r="M36" s="6">
        <f t="shared" si="48"/>
        <v>5.1504369538077404</v>
      </c>
      <c r="N36" s="6">
        <f t="shared" si="48"/>
        <v>4.7937166567871961</v>
      </c>
      <c r="O36" s="6">
        <f t="shared" si="48"/>
        <v>4.1257118751318291</v>
      </c>
      <c r="P36" s="6">
        <f t="shared" si="48"/>
        <v>4.2177710843373495</v>
      </c>
      <c r="Q36" s="6">
        <f t="shared" si="48"/>
        <v>3.8724567263893106</v>
      </c>
      <c r="R36" s="6">
        <f t="shared" si="48"/>
        <v>2.7868698269375471</v>
      </c>
      <c r="S36" s="6">
        <f t="shared" si="48"/>
        <v>2.8701014832162373</v>
      </c>
      <c r="T36" s="6">
        <f t="shared" si="48"/>
        <v>2.662951496388029</v>
      </c>
      <c r="U36" s="6">
        <f t="shared" si="48"/>
        <v>2.3357082273112808</v>
      </c>
      <c r="V36" s="6">
        <f t="shared" si="48"/>
        <v>2.3818839388459643</v>
      </c>
      <c r="W36" s="6">
        <f t="shared" si="48"/>
        <v>2.5</v>
      </c>
      <c r="X36" s="6">
        <f t="shared" si="48"/>
        <v>2.5727338651196519</v>
      </c>
      <c r="Y36" s="6">
        <f t="shared" si="48"/>
        <v>2.3280219780219782</v>
      </c>
      <c r="Z36" s="6">
        <f t="shared" si="48"/>
        <v>1.9814458493677845</v>
      </c>
      <c r="AA36" s="6">
        <f t="shared" si="48"/>
        <v>1.9303780617678381</v>
      </c>
      <c r="AB36" s="6">
        <f t="shared" si="48"/>
        <v>2.0148363636363635</v>
      </c>
      <c r="AC36" s="6">
        <f t="shared" si="48"/>
        <v>2.5772846934937945</v>
      </c>
      <c r="AD36" s="6">
        <f t="shared" si="48"/>
        <v>2.7234543670264966</v>
      </c>
      <c r="AE36" s="6">
        <f t="shared" si="48"/>
        <v>3.0780904204868795</v>
      </c>
      <c r="AF36" s="6">
        <f t="shared" si="48"/>
        <v>4.0221471471471473</v>
      </c>
      <c r="AG36" s="6">
        <f t="shared" si="48"/>
        <v>3.5118685331710284</v>
      </c>
      <c r="AH36" s="6">
        <f t="shared" si="48"/>
        <v>3.7054631828978621</v>
      </c>
      <c r="AI36" s="6">
        <f t="shared" si="48"/>
        <v>3.8117998506348023</v>
      </c>
      <c r="AJ36" s="6">
        <f t="shared" si="48"/>
        <v>3.8215686274509806</v>
      </c>
      <c r="AK36" s="30">
        <f t="shared" si="48"/>
        <v>3.6357898185101289</v>
      </c>
      <c r="AL36" s="6">
        <f t="shared" si="48"/>
        <v>4.072343858464194</v>
      </c>
      <c r="AM36" s="6">
        <f t="shared" si="48"/>
        <v>2.9550561797752808</v>
      </c>
      <c r="AN36" s="6">
        <f t="shared" si="48"/>
        <v>3.096820809248555</v>
      </c>
      <c r="AO36" s="46">
        <f t="shared" ref="AO36" si="49">AO33/AO35</f>
        <v>2.874254473161034</v>
      </c>
      <c r="AP36" s="46">
        <f>AP33/AP35</f>
        <v>3.0400305966343701</v>
      </c>
      <c r="AQ36" s="30">
        <f t="shared" ref="AQ36:AS36" si="50">AQ33/AQ35</f>
        <v>2.6928882438316402</v>
      </c>
      <c r="AR36" s="30">
        <f t="shared" si="50"/>
        <v>2.1152292706105964</v>
      </c>
      <c r="AS36" s="30">
        <f t="shared" si="50"/>
        <v>2.5424757281553396</v>
      </c>
      <c r="AT36" s="83">
        <f t="shared" ref="AT36:AU36" si="51">AT33/AT35</f>
        <v>2.3400179586950016</v>
      </c>
      <c r="AU36" s="83">
        <f t="shared" si="51"/>
        <v>1.8892857142857142</v>
      </c>
      <c r="AV36" s="83">
        <f t="shared" ref="AV36" si="52">AV33/AV35</f>
        <v>2.9696969696969697</v>
      </c>
    </row>
    <row r="37" spans="1:48" x14ac:dyDescent="0.2">
      <c r="A37" s="1"/>
      <c r="B37" s="1" t="s">
        <v>38</v>
      </c>
      <c r="C37" s="10"/>
      <c r="D37" s="10"/>
      <c r="E37" s="10"/>
      <c r="F37" s="10"/>
      <c r="G37" s="6"/>
      <c r="H37" s="6">
        <f t="shared" ref="H37:AD37" si="53">H33/H34</f>
        <v>0.3075937515399399</v>
      </c>
      <c r="I37" s="6">
        <f t="shared" si="53"/>
        <v>0.35563765736179531</v>
      </c>
      <c r="J37" s="6">
        <f t="shared" si="53"/>
        <v>0.33624432104997476</v>
      </c>
      <c r="K37" s="6">
        <f t="shared" si="53"/>
        <v>0.33863191560456346</v>
      </c>
      <c r="L37" s="6">
        <f t="shared" si="53"/>
        <v>0.32294434648719794</v>
      </c>
      <c r="M37" s="6">
        <f t="shared" si="53"/>
        <v>0.3642503973159103</v>
      </c>
      <c r="N37" s="6">
        <f t="shared" si="53"/>
        <v>0.27231706906421527</v>
      </c>
      <c r="O37" s="6">
        <f t="shared" si="53"/>
        <v>0.3136978172662101</v>
      </c>
      <c r="P37" s="6">
        <f t="shared" si="53"/>
        <v>0.25225630956026734</v>
      </c>
      <c r="Q37" s="6">
        <f t="shared" si="53"/>
        <v>0.24204692126641864</v>
      </c>
      <c r="R37" s="6">
        <f t="shared" si="53"/>
        <v>0.22674053781049602</v>
      </c>
      <c r="S37" s="6">
        <f t="shared" si="53"/>
        <v>0.38130302213187861</v>
      </c>
      <c r="T37" s="6">
        <f t="shared" si="53"/>
        <v>0.23671222823594165</v>
      </c>
      <c r="U37" s="6">
        <f t="shared" si="53"/>
        <v>0.22671364826371165</v>
      </c>
      <c r="V37" s="6">
        <f t="shared" si="53"/>
        <v>0.22330620800197276</v>
      </c>
      <c r="W37" s="6">
        <f t="shared" si="53"/>
        <v>0.24623130330118748</v>
      </c>
      <c r="X37" s="6">
        <f t="shared" si="53"/>
        <v>0.26497475577330981</v>
      </c>
      <c r="Y37" s="6">
        <f t="shared" si="53"/>
        <v>0.24670296078488457</v>
      </c>
      <c r="Z37" s="6">
        <f t="shared" si="53"/>
        <v>0.20439787903706014</v>
      </c>
      <c r="AA37" s="6">
        <f t="shared" si="53"/>
        <v>0.21951921039086864</v>
      </c>
      <c r="AB37" s="6">
        <f t="shared" si="53"/>
        <v>0.20276956407178617</v>
      </c>
      <c r="AC37" s="6">
        <f t="shared" si="53"/>
        <v>0.24166020170674943</v>
      </c>
      <c r="AD37" s="6">
        <f t="shared" si="53"/>
        <v>0.24864264339598974</v>
      </c>
      <c r="AE37" s="6">
        <f t="shared" ref="AE37:AJ37" si="54">AE33/AE34</f>
        <v>0.31065730695596683</v>
      </c>
      <c r="AF37" s="6">
        <f t="shared" si="54"/>
        <v>0.36157791725720456</v>
      </c>
      <c r="AG37" s="6">
        <f t="shared" si="54"/>
        <v>0.31788882155253156</v>
      </c>
      <c r="AH37" s="6">
        <f t="shared" si="54"/>
        <v>0.32199091820487113</v>
      </c>
      <c r="AI37" s="30">
        <f t="shared" si="54"/>
        <v>0.31820448877805485</v>
      </c>
      <c r="AJ37" s="6">
        <f t="shared" si="54"/>
        <v>0.31952914945242311</v>
      </c>
      <c r="AK37" s="30">
        <f t="shared" ref="AK37:AS37" si="55">AK33/AK34</f>
        <v>0.29242979242979245</v>
      </c>
      <c r="AL37" s="6">
        <f t="shared" si="55"/>
        <v>0.31819514483405653</v>
      </c>
      <c r="AM37" s="6">
        <f t="shared" si="55"/>
        <v>0.26711807024968259</v>
      </c>
      <c r="AN37" s="6">
        <f t="shared" si="55"/>
        <v>0.30846071911794343</v>
      </c>
      <c r="AO37" s="46">
        <f t="shared" si="55"/>
        <v>0.29015102102252771</v>
      </c>
      <c r="AP37" s="46">
        <f>AP33/AP34</f>
        <v>0.29900190590831577</v>
      </c>
      <c r="AQ37" s="30">
        <f t="shared" si="55"/>
        <v>0.26555790920020611</v>
      </c>
      <c r="AR37" s="30">
        <f t="shared" si="55"/>
        <v>0.21544902354620912</v>
      </c>
      <c r="AS37" s="30">
        <f t="shared" si="55"/>
        <v>0.23114690792740111</v>
      </c>
      <c r="AT37" s="83">
        <f t="shared" ref="AT37:AU37" si="56">AT33/AT34</f>
        <v>0.21470353994452532</v>
      </c>
      <c r="AU37" s="83">
        <f t="shared" si="56"/>
        <v>0.1751945686371916</v>
      </c>
      <c r="AV37" s="83">
        <f t="shared" ref="AV37" si="57">AV33/AV34</f>
        <v>0.2722222222222222</v>
      </c>
    </row>
    <row r="38" spans="1:48" x14ac:dyDescent="0.2">
      <c r="A38" s="1"/>
      <c r="B38" s="1" t="s">
        <v>48</v>
      </c>
      <c r="C38" s="8"/>
      <c r="D38" s="8"/>
      <c r="E38" s="8"/>
      <c r="F38" s="8"/>
      <c r="G38" s="8"/>
      <c r="H38" s="8">
        <v>40097</v>
      </c>
      <c r="I38" s="8">
        <v>54432</v>
      </c>
      <c r="J38" s="8">
        <v>64760</v>
      </c>
      <c r="K38" s="8">
        <v>57793</v>
      </c>
      <c r="L38" s="8">
        <v>57629</v>
      </c>
      <c r="M38" s="8">
        <v>56706</v>
      </c>
      <c r="N38" s="8">
        <v>71664</v>
      </c>
      <c r="O38" s="8">
        <v>82059</v>
      </c>
      <c r="P38" s="8">
        <v>81799</v>
      </c>
      <c r="Q38" s="8">
        <v>118897</v>
      </c>
      <c r="R38" s="8">
        <v>189481</v>
      </c>
      <c r="S38" s="8">
        <v>210519</v>
      </c>
      <c r="T38" s="8">
        <v>165757</v>
      </c>
      <c r="U38" s="8">
        <v>171133</v>
      </c>
      <c r="V38" s="8">
        <v>190956</v>
      </c>
      <c r="W38" s="8">
        <v>206405</v>
      </c>
      <c r="X38" s="8">
        <v>200940</v>
      </c>
      <c r="Y38" s="8">
        <v>227603</v>
      </c>
      <c r="Z38" s="8">
        <v>238375</v>
      </c>
      <c r="AA38" s="8">
        <v>244436</v>
      </c>
      <c r="AB38" s="8">
        <v>240641</v>
      </c>
      <c r="AC38" s="8">
        <v>195124</v>
      </c>
      <c r="AD38" s="8">
        <v>162513</v>
      </c>
      <c r="AE38" s="8">
        <v>117387</v>
      </c>
      <c r="AF38" s="8">
        <v>125815</v>
      </c>
      <c r="AG38" s="8">
        <v>141433</v>
      </c>
      <c r="AH38" s="8">
        <v>146818</v>
      </c>
      <c r="AI38" s="28">
        <v>136571</v>
      </c>
      <c r="AJ38" s="8">
        <v>136856</v>
      </c>
      <c r="AK38" s="28">
        <v>142717.38999999998</v>
      </c>
      <c r="AL38" s="8">
        <v>162094.26</v>
      </c>
      <c r="AM38" s="8">
        <v>144023</v>
      </c>
      <c r="AN38" s="8">
        <v>175671</v>
      </c>
      <c r="AO38" s="44">
        <v>192387</v>
      </c>
      <c r="AP38" s="44">
        <v>152908</v>
      </c>
      <c r="AQ38" s="28">
        <v>163968</v>
      </c>
      <c r="AR38" s="27">
        <v>179854</v>
      </c>
      <c r="AS38" s="74">
        <v>160672</v>
      </c>
      <c r="AT38" s="76">
        <v>154967</v>
      </c>
      <c r="AU38" s="54">
        <v>158848</v>
      </c>
      <c r="AV38" s="54">
        <v>184315</v>
      </c>
    </row>
    <row r="39" spans="1:48" x14ac:dyDescent="0.2">
      <c r="A39" s="1"/>
      <c r="B39" s="1" t="s">
        <v>49</v>
      </c>
      <c r="C39" s="8"/>
      <c r="D39" s="8"/>
      <c r="E39" s="8"/>
      <c r="F39" s="8"/>
      <c r="G39" s="8"/>
      <c r="H39" s="8">
        <v>13601</v>
      </c>
      <c r="I39" s="8">
        <v>14052</v>
      </c>
      <c r="J39" s="8">
        <v>17209</v>
      </c>
      <c r="K39" s="8">
        <v>18264</v>
      </c>
      <c r="L39" s="8">
        <v>17140.55</v>
      </c>
      <c r="M39" s="8">
        <v>20333</v>
      </c>
      <c r="N39" s="8">
        <v>21755</v>
      </c>
      <c r="O39" s="8">
        <v>28136</v>
      </c>
      <c r="P39" s="8">
        <v>16565</v>
      </c>
      <c r="Q39" s="8">
        <v>22596</v>
      </c>
      <c r="R39" s="8">
        <v>22596</v>
      </c>
      <c r="S39" s="8">
        <v>21175</v>
      </c>
      <c r="T39" s="8">
        <v>19987</v>
      </c>
      <c r="U39" s="8">
        <v>16929</v>
      </c>
      <c r="V39" s="8">
        <v>18761</v>
      </c>
      <c r="W39" s="8">
        <v>19222</v>
      </c>
      <c r="X39" s="8">
        <v>21484</v>
      </c>
      <c r="Y39" s="8">
        <v>19438</v>
      </c>
      <c r="Z39" s="8">
        <v>16300</v>
      </c>
      <c r="AA39" s="8">
        <v>16090</v>
      </c>
      <c r="AB39" s="8">
        <v>15352</v>
      </c>
      <c r="AC39" s="8">
        <v>15596</v>
      </c>
      <c r="AD39" s="8">
        <v>13786</v>
      </c>
      <c r="AE39" s="8">
        <v>11150</v>
      </c>
      <c r="AF39" s="8">
        <v>9926</v>
      </c>
      <c r="AG39" s="8">
        <v>10653</v>
      </c>
      <c r="AH39" s="8">
        <v>11634</v>
      </c>
      <c r="AI39" s="28">
        <v>9623</v>
      </c>
      <c r="AJ39" s="8">
        <v>12532</v>
      </c>
      <c r="AK39" s="28">
        <v>8902.5</v>
      </c>
      <c r="AL39" s="8">
        <v>8945</v>
      </c>
      <c r="AM39" s="8">
        <v>4185</v>
      </c>
      <c r="AN39" s="8">
        <v>3623</v>
      </c>
      <c r="AO39" s="28">
        <v>5198</v>
      </c>
      <c r="AP39" s="44">
        <v>11496</v>
      </c>
      <c r="AQ39" s="28">
        <v>14068</v>
      </c>
      <c r="AR39" s="27">
        <v>14719</v>
      </c>
      <c r="AS39" s="28">
        <v>14590</v>
      </c>
      <c r="AT39" s="55">
        <v>11790</v>
      </c>
      <c r="AU39" s="54">
        <v>5050</v>
      </c>
      <c r="AV39" s="54">
        <v>8500</v>
      </c>
    </row>
    <row r="40" spans="1:48" x14ac:dyDescent="0.2">
      <c r="A40" s="1"/>
      <c r="B40" s="1" t="s">
        <v>45</v>
      </c>
      <c r="C40" s="9" t="e">
        <f t="shared" ref="C40:AO40" si="58">C39/C38</f>
        <v>#DIV/0!</v>
      </c>
      <c r="D40" s="9" t="e">
        <f t="shared" si="58"/>
        <v>#DIV/0!</v>
      </c>
      <c r="E40" s="9" t="e">
        <f t="shared" si="58"/>
        <v>#DIV/0!</v>
      </c>
      <c r="F40" s="9" t="e">
        <f t="shared" si="58"/>
        <v>#DIV/0!</v>
      </c>
      <c r="G40" s="9" t="e">
        <f t="shared" si="58"/>
        <v>#DIV/0!</v>
      </c>
      <c r="H40" s="9">
        <f t="shared" si="58"/>
        <v>0.33920243409731399</v>
      </c>
      <c r="I40" s="9">
        <f t="shared" si="58"/>
        <v>0.25815696649029984</v>
      </c>
      <c r="J40" s="9">
        <f t="shared" si="58"/>
        <v>0.26573502161828289</v>
      </c>
      <c r="K40" s="9">
        <f t="shared" si="58"/>
        <v>0.31602443202463965</v>
      </c>
      <c r="L40" s="9">
        <f t="shared" si="58"/>
        <v>0.29742924569227297</v>
      </c>
      <c r="M40" s="9">
        <f t="shared" si="58"/>
        <v>0.3585687581561034</v>
      </c>
      <c r="N40" s="9">
        <f t="shared" si="58"/>
        <v>0.3035694351417727</v>
      </c>
      <c r="O40" s="9">
        <f t="shared" si="58"/>
        <v>0.34287524829695709</v>
      </c>
      <c r="P40" s="9">
        <f t="shared" si="58"/>
        <v>0.20250858812454919</v>
      </c>
      <c r="Q40" s="9">
        <f t="shared" si="58"/>
        <v>0.19004684727116747</v>
      </c>
      <c r="R40" s="9">
        <f t="shared" si="58"/>
        <v>0.11925206221204236</v>
      </c>
      <c r="S40" s="9">
        <f t="shared" si="58"/>
        <v>0.10058474531989986</v>
      </c>
      <c r="T40" s="9">
        <f t="shared" si="58"/>
        <v>0.12058012632950645</v>
      </c>
      <c r="U40" s="9">
        <f t="shared" si="58"/>
        <v>9.892305984234484E-2</v>
      </c>
      <c r="V40" s="9">
        <f t="shared" si="58"/>
        <v>9.8247763882779282E-2</v>
      </c>
      <c r="W40" s="9">
        <f t="shared" si="58"/>
        <v>9.3127588963445654E-2</v>
      </c>
      <c r="X40" s="9">
        <f t="shared" si="58"/>
        <v>0.10691748780730566</v>
      </c>
      <c r="Y40" s="9">
        <f t="shared" si="58"/>
        <v>8.5403092226376626E-2</v>
      </c>
      <c r="Z40" s="9">
        <f t="shared" si="58"/>
        <v>6.8379653906659676E-2</v>
      </c>
      <c r="AA40" s="9">
        <f t="shared" si="58"/>
        <v>6.5825001227315119E-2</v>
      </c>
      <c r="AB40" s="9">
        <f t="shared" si="58"/>
        <v>6.3796277442331101E-2</v>
      </c>
      <c r="AC40" s="9">
        <f t="shared" si="58"/>
        <v>7.992866074906213E-2</v>
      </c>
      <c r="AD40" s="9">
        <f t="shared" si="58"/>
        <v>8.4830136665989792E-2</v>
      </c>
      <c r="AE40" s="9">
        <f t="shared" si="58"/>
        <v>9.4984964263504473E-2</v>
      </c>
      <c r="AF40" s="9">
        <f t="shared" si="58"/>
        <v>7.889361363907324E-2</v>
      </c>
      <c r="AG40" s="9">
        <f t="shared" si="58"/>
        <v>7.532188386020236E-2</v>
      </c>
      <c r="AH40" s="9">
        <f t="shared" si="58"/>
        <v>7.9240965004291022E-2</v>
      </c>
      <c r="AI40" s="9">
        <f t="shared" si="58"/>
        <v>7.0461518184680494E-2</v>
      </c>
      <c r="AJ40" s="9">
        <f t="shared" si="58"/>
        <v>9.1570702051791658E-2</v>
      </c>
      <c r="AK40" s="29">
        <f t="shared" si="58"/>
        <v>6.2378523037732128E-2</v>
      </c>
      <c r="AL40" s="9">
        <f t="shared" si="58"/>
        <v>5.5183940504740882E-2</v>
      </c>
      <c r="AM40" s="9">
        <f t="shared" si="58"/>
        <v>2.9057858814217175E-2</v>
      </c>
      <c r="AN40" s="9">
        <f t="shared" si="58"/>
        <v>2.0623779679059151E-2</v>
      </c>
      <c r="AO40" s="9">
        <f t="shared" si="58"/>
        <v>2.7018457588090673E-2</v>
      </c>
      <c r="AP40" s="9">
        <f>AP39/AP38</f>
        <v>7.5182462657284121E-2</v>
      </c>
      <c r="AQ40" s="29">
        <f t="shared" ref="AQ40:AS40" si="59">AQ39/AQ38</f>
        <v>8.5797228727556601E-2</v>
      </c>
      <c r="AR40" s="29">
        <f t="shared" si="59"/>
        <v>8.1838602421964488E-2</v>
      </c>
      <c r="AS40" s="29">
        <f t="shared" si="59"/>
        <v>9.0806114319856607E-2</v>
      </c>
      <c r="AT40" s="84">
        <f t="shared" ref="AT40:AU40" si="60">AT39/AT38</f>
        <v>7.608071395845567E-2</v>
      </c>
      <c r="AU40" s="84">
        <f t="shared" si="60"/>
        <v>3.1791398066075748E-2</v>
      </c>
      <c r="AV40" s="84">
        <f t="shared" ref="AV40" si="61">AV39/AV38</f>
        <v>4.6116702384504785E-2</v>
      </c>
    </row>
    <row r="41" spans="1:4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39"/>
      <c r="AR41" s="38"/>
      <c r="AS41" s="38"/>
      <c r="AU41" s="86"/>
      <c r="AV41" s="86"/>
    </row>
    <row r="42" spans="1:48" ht="15.75" x14ac:dyDescent="0.25">
      <c r="A42" s="2" t="s">
        <v>52</v>
      </c>
      <c r="B42" s="2" t="s">
        <v>53</v>
      </c>
      <c r="AN42" s="43"/>
      <c r="AO42" s="43"/>
      <c r="AP42" s="43"/>
      <c r="AQ42" s="56"/>
      <c r="AR42" s="38"/>
      <c r="AS42" s="38"/>
      <c r="AU42" s="86"/>
      <c r="AV42" s="86"/>
    </row>
    <row r="43" spans="1:48" x14ac:dyDescent="0.2">
      <c r="A43" s="1"/>
      <c r="B43" s="1" t="s">
        <v>33</v>
      </c>
      <c r="C43" s="1"/>
      <c r="D43" s="1"/>
      <c r="E43" s="1"/>
      <c r="F43" s="1"/>
      <c r="G43" s="1"/>
      <c r="H43" s="1"/>
      <c r="I43" s="1"/>
      <c r="J43" s="1"/>
      <c r="K43" s="5">
        <v>11571</v>
      </c>
      <c r="L43" s="5">
        <v>19302</v>
      </c>
      <c r="M43" s="5">
        <v>14044</v>
      </c>
      <c r="N43" s="5">
        <v>9754</v>
      </c>
      <c r="O43" s="5">
        <v>9162</v>
      </c>
      <c r="P43" s="5">
        <v>8527</v>
      </c>
      <c r="Q43" s="5">
        <v>6693</v>
      </c>
      <c r="R43" s="5">
        <v>6867</v>
      </c>
      <c r="S43" s="5">
        <v>3363</v>
      </c>
      <c r="T43" s="5">
        <v>10139</v>
      </c>
      <c r="U43" s="5">
        <v>10655</v>
      </c>
      <c r="V43" s="5">
        <v>11522</v>
      </c>
      <c r="W43" s="5">
        <v>16367</v>
      </c>
      <c r="X43" s="5">
        <v>19138</v>
      </c>
      <c r="Y43" s="5">
        <v>25651</v>
      </c>
      <c r="Z43" s="5">
        <v>26653</v>
      </c>
      <c r="AA43" s="5">
        <v>25241</v>
      </c>
      <c r="AB43" s="5">
        <v>33782</v>
      </c>
      <c r="AC43" s="5">
        <v>37305</v>
      </c>
      <c r="AD43" s="5">
        <v>46329</v>
      </c>
      <c r="AE43" s="5">
        <v>48280</v>
      </c>
      <c r="AF43" s="5">
        <v>55154</v>
      </c>
      <c r="AG43" s="5">
        <v>51311</v>
      </c>
      <c r="AH43" s="5">
        <v>55223</v>
      </c>
      <c r="AI43" s="5">
        <v>53296</v>
      </c>
      <c r="AJ43" s="5">
        <v>64534</v>
      </c>
      <c r="AK43" s="5">
        <v>66904</v>
      </c>
      <c r="AL43" s="5">
        <v>80748</v>
      </c>
      <c r="AM43" s="5">
        <v>70404</v>
      </c>
      <c r="AN43" s="5">
        <v>73296</v>
      </c>
      <c r="AO43" s="27">
        <v>70414</v>
      </c>
      <c r="AP43" s="5">
        <v>71412</v>
      </c>
      <c r="AQ43" s="27">
        <v>60087</v>
      </c>
      <c r="AR43" s="27">
        <v>43776</v>
      </c>
      <c r="AS43" s="27">
        <v>36174</v>
      </c>
      <c r="AT43" s="54">
        <v>30136</v>
      </c>
      <c r="AU43" s="95">
        <v>7721</v>
      </c>
      <c r="AV43" s="95">
        <v>30000</v>
      </c>
    </row>
    <row r="44" spans="1:48" x14ac:dyDescent="0.2">
      <c r="A44" s="1"/>
      <c r="B44" s="1" t="s">
        <v>37</v>
      </c>
      <c r="C44" s="1"/>
      <c r="D44" s="1"/>
      <c r="E44" s="1"/>
      <c r="F44" s="1"/>
      <c r="G44" s="1"/>
      <c r="H44" s="1"/>
      <c r="I44" s="1"/>
      <c r="J44" s="1"/>
      <c r="K44" s="5">
        <v>12418</v>
      </c>
      <c r="L44" s="5">
        <v>15986</v>
      </c>
      <c r="M44" s="5">
        <v>15360</v>
      </c>
      <c r="N44" s="5">
        <v>13752</v>
      </c>
      <c r="O44" s="5">
        <v>13691</v>
      </c>
      <c r="P44" s="5">
        <v>12657</v>
      </c>
      <c r="Q44" s="5">
        <v>9910</v>
      </c>
      <c r="R44" s="5">
        <v>11155</v>
      </c>
      <c r="S44" s="5">
        <v>5574</v>
      </c>
      <c r="T44" s="5">
        <v>11944</v>
      </c>
      <c r="U44" s="5">
        <v>11615</v>
      </c>
      <c r="V44" s="5">
        <v>10123</v>
      </c>
      <c r="W44" s="5">
        <v>10458</v>
      </c>
      <c r="X44" s="5">
        <v>13084</v>
      </c>
      <c r="Y44" s="5">
        <v>16345</v>
      </c>
      <c r="Z44" s="5">
        <v>15280</v>
      </c>
      <c r="AA44" s="5">
        <v>15892</v>
      </c>
      <c r="AB44" s="5">
        <v>18578</v>
      </c>
      <c r="AC44" s="5">
        <v>24808</v>
      </c>
      <c r="AD44" s="5">
        <v>29814</v>
      </c>
      <c r="AE44" s="5">
        <v>25552</v>
      </c>
      <c r="AF44" s="5">
        <v>28024</v>
      </c>
      <c r="AG44" s="5">
        <v>25466</v>
      </c>
      <c r="AH44" s="5">
        <v>28639</v>
      </c>
      <c r="AI44" s="5">
        <v>28678</v>
      </c>
      <c r="AJ44" s="5">
        <v>27551</v>
      </c>
      <c r="AK44" s="5">
        <v>24498.9</v>
      </c>
      <c r="AL44" s="5">
        <v>26002.700000000004</v>
      </c>
      <c r="AM44" s="5">
        <v>24337</v>
      </c>
      <c r="AN44" s="5">
        <v>25167</v>
      </c>
      <c r="AO44" s="27">
        <v>24097</v>
      </c>
      <c r="AP44" s="5">
        <v>23034</v>
      </c>
      <c r="AQ44" s="27">
        <v>23580.6</v>
      </c>
      <c r="AR44" s="27">
        <v>23657</v>
      </c>
      <c r="AS44" s="27">
        <v>22583</v>
      </c>
      <c r="AT44" s="54">
        <v>15844</v>
      </c>
      <c r="AU44" s="94">
        <v>11730</v>
      </c>
      <c r="AV44" s="94">
        <v>15000</v>
      </c>
    </row>
    <row r="45" spans="1:48" x14ac:dyDescent="0.2">
      <c r="A45" s="1"/>
      <c r="B45" s="1" t="s">
        <v>35</v>
      </c>
      <c r="C45" s="1"/>
      <c r="D45" s="1"/>
      <c r="E45" s="1"/>
      <c r="F45" s="1"/>
      <c r="G45" s="1"/>
      <c r="H45" s="1"/>
      <c r="I45" s="1"/>
      <c r="J45" s="1"/>
      <c r="K45" s="5">
        <v>926</v>
      </c>
      <c r="L45" s="5">
        <v>1206</v>
      </c>
      <c r="M45" s="5">
        <v>1108</v>
      </c>
      <c r="N45" s="5">
        <v>967</v>
      </c>
      <c r="O45" s="5">
        <v>850</v>
      </c>
      <c r="P45" s="5">
        <v>711</v>
      </c>
      <c r="Q45" s="5">
        <v>629</v>
      </c>
      <c r="R45" s="5">
        <v>797</v>
      </c>
      <c r="S45" s="5">
        <v>379</v>
      </c>
      <c r="T45" s="5">
        <v>1029</v>
      </c>
      <c r="U45" s="5">
        <v>1002</v>
      </c>
      <c r="V45" s="5">
        <v>810</v>
      </c>
      <c r="W45" s="5">
        <v>822</v>
      </c>
      <c r="X45" s="5">
        <v>1023</v>
      </c>
      <c r="Y45" s="5">
        <v>1263</v>
      </c>
      <c r="Z45" s="5">
        <v>1178</v>
      </c>
      <c r="AA45" s="5">
        <v>1163</v>
      </c>
      <c r="AB45" s="5">
        <v>1278</v>
      </c>
      <c r="AC45" s="5">
        <v>1721</v>
      </c>
      <c r="AD45" s="5">
        <v>2166</v>
      </c>
      <c r="AE45" s="5">
        <v>2190</v>
      </c>
      <c r="AF45" s="5">
        <v>2288</v>
      </c>
      <c r="AG45" s="5">
        <v>2032</v>
      </c>
      <c r="AH45" s="5">
        <v>2377</v>
      </c>
      <c r="AI45" s="5">
        <v>2257</v>
      </c>
      <c r="AJ45" s="5">
        <v>2242</v>
      </c>
      <c r="AK45" s="5">
        <v>1707.46</v>
      </c>
      <c r="AL45" s="5">
        <v>1807.1000000000013</v>
      </c>
      <c r="AM45" s="5">
        <v>1706</v>
      </c>
      <c r="AN45" s="5">
        <v>1779</v>
      </c>
      <c r="AO45" s="27">
        <v>1737</v>
      </c>
      <c r="AP45" s="5">
        <v>1667</v>
      </c>
      <c r="AQ45" s="27">
        <v>1587.6</v>
      </c>
      <c r="AR45" s="27">
        <v>1496.5</v>
      </c>
      <c r="AS45" s="27">
        <v>1621</v>
      </c>
      <c r="AT45" s="54">
        <v>1126</v>
      </c>
      <c r="AU45" s="95">
        <v>921</v>
      </c>
      <c r="AV45" s="95">
        <v>1100</v>
      </c>
    </row>
    <row r="46" spans="1:48" x14ac:dyDescent="0.2">
      <c r="A46" s="1"/>
      <c r="B46" s="1" t="s">
        <v>36</v>
      </c>
      <c r="C46" s="1"/>
      <c r="D46" s="1"/>
      <c r="E46" s="1"/>
      <c r="F46" s="1"/>
      <c r="G46" s="1"/>
      <c r="H46" s="1"/>
      <c r="I46" s="1"/>
      <c r="J46" s="1"/>
      <c r="K46" s="6">
        <f t="shared" ref="K46:AN46" si="62">K43/K45</f>
        <v>12.495680345572355</v>
      </c>
      <c r="L46" s="6">
        <f t="shared" si="62"/>
        <v>16.00497512437811</v>
      </c>
      <c r="M46" s="6">
        <f t="shared" si="62"/>
        <v>12.675090252707582</v>
      </c>
      <c r="N46" s="6">
        <f t="shared" si="62"/>
        <v>10.086866597724923</v>
      </c>
      <c r="O46" s="6">
        <f t="shared" si="62"/>
        <v>10.778823529411765</v>
      </c>
      <c r="P46" s="6">
        <f t="shared" si="62"/>
        <v>11.992967651195499</v>
      </c>
      <c r="Q46" s="6">
        <f t="shared" si="62"/>
        <v>10.640699523052465</v>
      </c>
      <c r="R46" s="6">
        <f t="shared" si="62"/>
        <v>8.6160602258469261</v>
      </c>
      <c r="S46" s="6">
        <f t="shared" si="62"/>
        <v>8.8733509234828496</v>
      </c>
      <c r="T46" s="6">
        <f t="shared" si="62"/>
        <v>9.8532555879494659</v>
      </c>
      <c r="U46" s="6">
        <f t="shared" si="62"/>
        <v>10.633732534930139</v>
      </c>
      <c r="V46" s="6">
        <f t="shared" si="62"/>
        <v>14.224691358024691</v>
      </c>
      <c r="W46" s="6">
        <f t="shared" si="62"/>
        <v>19.911192214111921</v>
      </c>
      <c r="X46" s="6">
        <f t="shared" si="62"/>
        <v>18.707722385141739</v>
      </c>
      <c r="Y46" s="6">
        <f t="shared" si="62"/>
        <v>20.309580364212191</v>
      </c>
      <c r="Z46" s="6">
        <f t="shared" si="62"/>
        <v>22.625636672325975</v>
      </c>
      <c r="AA46" s="6">
        <f t="shared" si="62"/>
        <v>21.70335339638865</v>
      </c>
      <c r="AB46" s="6">
        <f t="shared" si="62"/>
        <v>26.433489827856025</v>
      </c>
      <c r="AC46" s="6">
        <f t="shared" si="62"/>
        <v>21.676350958744916</v>
      </c>
      <c r="AD46" s="6">
        <f t="shared" si="62"/>
        <v>21.389196675900276</v>
      </c>
      <c r="AE46" s="6">
        <f t="shared" si="62"/>
        <v>22.045662100456621</v>
      </c>
      <c r="AF46" s="6">
        <f t="shared" si="62"/>
        <v>24.10576923076923</v>
      </c>
      <c r="AG46" s="6">
        <f t="shared" si="62"/>
        <v>25.251476377952756</v>
      </c>
      <c r="AH46" s="6">
        <f t="shared" si="62"/>
        <v>23.232225494320573</v>
      </c>
      <c r="AI46" s="6">
        <f t="shared" si="62"/>
        <v>23.613646433318564</v>
      </c>
      <c r="AJ46" s="6">
        <f t="shared" si="62"/>
        <v>28.784121320249778</v>
      </c>
      <c r="AK46" s="6">
        <f t="shared" si="62"/>
        <v>39.183348365408264</v>
      </c>
      <c r="AL46" s="6">
        <f t="shared" si="62"/>
        <v>44.683747440650734</v>
      </c>
      <c r="AM46" s="6">
        <f t="shared" si="62"/>
        <v>41.268464243845251</v>
      </c>
      <c r="AN46" s="6">
        <f t="shared" si="62"/>
        <v>41.200674536256322</v>
      </c>
      <c r="AO46" s="6">
        <f t="shared" ref="AO46" si="63">AO43/AO45</f>
        <v>40.537708693149106</v>
      </c>
      <c r="AP46" s="6">
        <f>AP43/AP45</f>
        <v>42.838632273545294</v>
      </c>
      <c r="AQ46" s="30">
        <f t="shared" ref="AQ46:AS46" si="64">AQ43/AQ45</f>
        <v>37.847694633408921</v>
      </c>
      <c r="AR46" s="30">
        <f t="shared" si="64"/>
        <v>29.252255262278648</v>
      </c>
      <c r="AS46" s="30">
        <f t="shared" si="64"/>
        <v>22.315854410857494</v>
      </c>
      <c r="AT46" s="83">
        <f t="shared" ref="AT46:AU46" si="65">AT43/AT45</f>
        <v>26.763765541740675</v>
      </c>
      <c r="AU46" s="83">
        <f t="shared" si="65"/>
        <v>8.3832790445168293</v>
      </c>
      <c r="AV46" s="83">
        <f t="shared" ref="AV46" si="66">AV43/AV45</f>
        <v>27.272727272727273</v>
      </c>
    </row>
    <row r="47" spans="1:48" x14ac:dyDescent="0.2">
      <c r="A47" s="1"/>
      <c r="B47" s="1" t="s">
        <v>38</v>
      </c>
      <c r="C47" s="1"/>
      <c r="D47" s="1"/>
      <c r="E47" s="1"/>
      <c r="F47" s="1"/>
      <c r="G47" s="1"/>
      <c r="H47" s="1"/>
      <c r="I47" s="1"/>
      <c r="J47" s="1"/>
      <c r="K47" s="6">
        <f t="shared" ref="K47:AD47" si="67">K43/K44</f>
        <v>0.93179255918827508</v>
      </c>
      <c r="L47" s="6">
        <f t="shared" si="67"/>
        <v>1.2074315025647442</v>
      </c>
      <c r="M47" s="6">
        <f t="shared" si="67"/>
        <v>0.91432291666666665</v>
      </c>
      <c r="N47" s="6">
        <f t="shared" si="67"/>
        <v>0.70927865037812676</v>
      </c>
      <c r="O47" s="6">
        <f t="shared" si="67"/>
        <v>0.66919874370024102</v>
      </c>
      <c r="P47" s="6">
        <f t="shared" si="67"/>
        <v>0.67369834873982781</v>
      </c>
      <c r="Q47" s="6">
        <f t="shared" si="67"/>
        <v>0.67537840565085772</v>
      </c>
      <c r="R47" s="6">
        <f t="shared" si="67"/>
        <v>0.61559838637382336</v>
      </c>
      <c r="S47" s="6">
        <f t="shared" si="67"/>
        <v>0.60333692142088269</v>
      </c>
      <c r="T47" s="6">
        <f t="shared" si="67"/>
        <v>0.84887809778968515</v>
      </c>
      <c r="U47" s="6">
        <f t="shared" si="67"/>
        <v>0.91734825656478691</v>
      </c>
      <c r="V47" s="6">
        <f t="shared" si="67"/>
        <v>1.1382001382989233</v>
      </c>
      <c r="W47" s="6">
        <f t="shared" si="67"/>
        <v>1.5650219927328362</v>
      </c>
      <c r="X47" s="6">
        <f t="shared" si="67"/>
        <v>1.4627025374503211</v>
      </c>
      <c r="Y47" s="6">
        <f t="shared" si="67"/>
        <v>1.5693484245946772</v>
      </c>
      <c r="Z47" s="6">
        <f t="shared" si="67"/>
        <v>1.7443062827225131</v>
      </c>
      <c r="AA47" s="6">
        <f t="shared" si="67"/>
        <v>1.5882834130380066</v>
      </c>
      <c r="AB47" s="6">
        <f t="shared" si="67"/>
        <v>1.8183873398643557</v>
      </c>
      <c r="AC47" s="6">
        <f t="shared" si="67"/>
        <v>1.5037487907126734</v>
      </c>
      <c r="AD47" s="6">
        <f t="shared" si="67"/>
        <v>1.553934393238076</v>
      </c>
      <c r="AE47" s="6">
        <f t="shared" ref="AE47:AJ47" si="68">AE43/AE44</f>
        <v>1.8894802755165936</v>
      </c>
      <c r="AF47" s="6">
        <f t="shared" si="68"/>
        <v>1.9680987724807308</v>
      </c>
      <c r="AG47" s="6">
        <f t="shared" si="68"/>
        <v>2.0148825885494386</v>
      </c>
      <c r="AH47" s="6">
        <f t="shared" si="68"/>
        <v>1.9282447012814694</v>
      </c>
      <c r="AI47" s="6">
        <f t="shared" si="68"/>
        <v>1.8584280633238022</v>
      </c>
      <c r="AJ47" s="6">
        <f t="shared" si="68"/>
        <v>2.3423469202569778</v>
      </c>
      <c r="AK47" s="6">
        <f t="shared" ref="AK47:AS47" si="69">AK43/AK44</f>
        <v>2.7308981219564958</v>
      </c>
      <c r="AL47" s="6">
        <f t="shared" si="69"/>
        <v>3.1053698269795054</v>
      </c>
      <c r="AM47" s="6">
        <f t="shared" si="69"/>
        <v>2.8928791551957924</v>
      </c>
      <c r="AN47" s="6">
        <f t="shared" si="69"/>
        <v>2.9123852664203125</v>
      </c>
      <c r="AO47" s="6">
        <f t="shared" si="69"/>
        <v>2.9221064862845996</v>
      </c>
      <c r="AP47" s="6">
        <f>AP43/AP44</f>
        <v>3.1002865329512894</v>
      </c>
      <c r="AQ47" s="30">
        <f t="shared" si="69"/>
        <v>2.5481539909925957</v>
      </c>
      <c r="AR47" s="30">
        <f t="shared" si="69"/>
        <v>1.8504459567992559</v>
      </c>
      <c r="AS47" s="30">
        <f t="shared" si="69"/>
        <v>1.6018243811716779</v>
      </c>
      <c r="AT47" s="83">
        <f t="shared" ref="AT47:AU47" si="70">AT43/AT44</f>
        <v>1.9020449381469327</v>
      </c>
      <c r="AU47" s="83">
        <f t="shared" si="70"/>
        <v>0.658226768968457</v>
      </c>
      <c r="AV47" s="83">
        <f t="shared" ref="AV47" si="71">AV43/AV44</f>
        <v>2</v>
      </c>
    </row>
    <row r="48" spans="1:48" x14ac:dyDescent="0.2">
      <c r="A48" s="1"/>
      <c r="B48" s="1" t="s">
        <v>48</v>
      </c>
      <c r="C48" s="1"/>
      <c r="D48" s="1"/>
      <c r="E48" s="1"/>
      <c r="F48" s="1"/>
      <c r="G48" s="1"/>
      <c r="H48" s="1"/>
      <c r="I48" s="1"/>
      <c r="J48" s="1"/>
      <c r="K48" s="8">
        <v>18450</v>
      </c>
      <c r="L48" s="8">
        <v>24043</v>
      </c>
      <c r="M48" s="8">
        <v>25761</v>
      </c>
      <c r="N48" s="8">
        <v>22433</v>
      </c>
      <c r="O48" s="8">
        <v>18286</v>
      </c>
      <c r="P48" s="8">
        <v>19422</v>
      </c>
      <c r="Q48" s="8"/>
      <c r="R48" s="1"/>
      <c r="S48" s="8">
        <v>12287</v>
      </c>
      <c r="T48" s="8">
        <v>25077</v>
      </c>
      <c r="U48" s="8">
        <v>25166</v>
      </c>
      <c r="V48" s="8">
        <v>21539</v>
      </c>
      <c r="W48" s="8">
        <v>26942</v>
      </c>
      <c r="X48" s="8">
        <v>30421.87</v>
      </c>
      <c r="Y48" s="8">
        <v>36623</v>
      </c>
      <c r="Z48" s="8">
        <v>40407</v>
      </c>
      <c r="AA48" s="8">
        <v>37098</v>
      </c>
      <c r="AB48" s="8">
        <v>41826</v>
      </c>
      <c r="AC48" s="8">
        <v>53102</v>
      </c>
      <c r="AD48" s="8">
        <v>69752</v>
      </c>
      <c r="AE48" s="8">
        <v>67424</v>
      </c>
      <c r="AF48" s="8">
        <v>78941</v>
      </c>
      <c r="AG48" s="8">
        <v>79926</v>
      </c>
      <c r="AH48" s="8">
        <v>85608</v>
      </c>
      <c r="AI48" s="28">
        <v>89182</v>
      </c>
      <c r="AJ48" s="8">
        <v>90815</v>
      </c>
      <c r="AK48" s="8">
        <v>82427.346033303955</v>
      </c>
      <c r="AL48" s="8">
        <v>97622.65734000002</v>
      </c>
      <c r="AM48" s="8">
        <v>90467</v>
      </c>
      <c r="AN48" s="8">
        <v>95887</v>
      </c>
      <c r="AO48" s="8">
        <v>93427</v>
      </c>
      <c r="AP48" s="8">
        <v>89924</v>
      </c>
      <c r="AQ48" s="28">
        <v>86907</v>
      </c>
      <c r="AR48" s="28">
        <v>85236</v>
      </c>
      <c r="AS48" s="27">
        <v>85762</v>
      </c>
      <c r="AT48" s="54">
        <v>63865</v>
      </c>
      <c r="AU48" s="95">
        <v>55621</v>
      </c>
      <c r="AV48" s="95">
        <v>60000</v>
      </c>
    </row>
    <row r="49" spans="1:4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8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42"/>
      <c r="AN49" s="42"/>
      <c r="AO49" s="42"/>
      <c r="AP49" s="42"/>
      <c r="AQ49" s="57"/>
      <c r="AS49" s="38"/>
      <c r="AU49" s="75"/>
      <c r="AV49" s="75"/>
    </row>
    <row r="50" spans="1:48" ht="15.75" x14ac:dyDescent="0.25">
      <c r="A50" s="2" t="s">
        <v>54</v>
      </c>
      <c r="B50" s="2" t="s">
        <v>55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5"/>
      <c r="S50" s="1"/>
      <c r="T50" s="1"/>
      <c r="U50" s="9"/>
      <c r="AQ50" s="38"/>
      <c r="AS50" s="38"/>
      <c r="AU50" s="86"/>
      <c r="AV50" s="86"/>
    </row>
    <row r="51" spans="1:48" x14ac:dyDescent="0.2">
      <c r="A51" s="1"/>
      <c r="B51" s="1" t="s">
        <v>49</v>
      </c>
      <c r="C51" s="8">
        <f t="shared" ref="C51:P51" si="72">C39+C29</f>
        <v>41406</v>
      </c>
      <c r="D51" s="8">
        <f t="shared" si="72"/>
        <v>70166</v>
      </c>
      <c r="E51" s="8">
        <f t="shared" si="72"/>
        <v>87438</v>
      </c>
      <c r="F51" s="8">
        <f t="shared" si="72"/>
        <v>115136</v>
      </c>
      <c r="G51" s="8">
        <f t="shared" si="72"/>
        <v>157683</v>
      </c>
      <c r="H51" s="8">
        <f t="shared" si="72"/>
        <v>227596</v>
      </c>
      <c r="I51" s="8">
        <f t="shared" si="72"/>
        <v>308466</v>
      </c>
      <c r="J51" s="8">
        <f t="shared" si="72"/>
        <v>474218</v>
      </c>
      <c r="K51" s="8">
        <f t="shared" si="72"/>
        <v>509555</v>
      </c>
      <c r="L51" s="8">
        <f t="shared" si="72"/>
        <v>562366.79</v>
      </c>
      <c r="M51" s="8">
        <f t="shared" si="72"/>
        <v>524477</v>
      </c>
      <c r="N51" s="8">
        <f t="shared" si="72"/>
        <v>534095</v>
      </c>
      <c r="O51" s="8">
        <f t="shared" si="72"/>
        <v>552791</v>
      </c>
      <c r="P51" s="8">
        <f t="shared" si="72"/>
        <v>553046</v>
      </c>
      <c r="Q51" s="8">
        <v>625686</v>
      </c>
      <c r="R51" s="8">
        <f>R39+R29</f>
        <v>666125</v>
      </c>
      <c r="S51" s="8">
        <f>S19</f>
        <v>696477</v>
      </c>
      <c r="T51" s="8">
        <f>T19</f>
        <v>695143</v>
      </c>
      <c r="U51" s="8">
        <f>U19</f>
        <v>649063</v>
      </c>
      <c r="V51" s="8">
        <v>619244</v>
      </c>
      <c r="W51" s="8">
        <f>W19</f>
        <v>669884</v>
      </c>
      <c r="X51" s="8">
        <f>X19</f>
        <v>669595</v>
      </c>
      <c r="Y51" s="8">
        <v>664243</v>
      </c>
      <c r="Z51" s="8">
        <v>686275</v>
      </c>
      <c r="AA51" s="8">
        <v>738024</v>
      </c>
      <c r="AB51" s="8">
        <v>677476</v>
      </c>
      <c r="AC51" s="8">
        <v>177989</v>
      </c>
      <c r="AD51" s="8">
        <f>AD39+AD29</f>
        <v>198904</v>
      </c>
      <c r="AE51" s="8">
        <f t="shared" ref="AE51:AJ51" si="73">AE19</f>
        <v>211690</v>
      </c>
      <c r="AF51" s="8">
        <f t="shared" si="73"/>
        <v>230080</v>
      </c>
      <c r="AG51" s="8">
        <f t="shared" si="73"/>
        <v>265887</v>
      </c>
      <c r="AH51" s="8">
        <f t="shared" si="73"/>
        <v>294862</v>
      </c>
      <c r="AI51" s="28">
        <f t="shared" si="73"/>
        <v>284559</v>
      </c>
      <c r="AJ51" s="8">
        <f t="shared" si="73"/>
        <v>317590</v>
      </c>
      <c r="AK51" s="28">
        <f t="shared" ref="AK51:AO51" si="74">AK19</f>
        <v>315716.38</v>
      </c>
      <c r="AL51" s="8">
        <f t="shared" si="74"/>
        <v>322600</v>
      </c>
      <c r="AM51" s="8">
        <f t="shared" si="74"/>
        <v>330846.82</v>
      </c>
      <c r="AN51" s="8">
        <f t="shared" si="74"/>
        <v>322985</v>
      </c>
      <c r="AO51" s="8">
        <f t="shared" si="74"/>
        <v>308389</v>
      </c>
      <c r="AP51" s="44">
        <f>AP19</f>
        <v>282766</v>
      </c>
      <c r="AQ51" s="44">
        <f t="shared" ref="AQ51:AR51" si="75">AQ19</f>
        <v>291040</v>
      </c>
      <c r="AR51" s="44">
        <f t="shared" si="75"/>
        <v>276447</v>
      </c>
      <c r="AS51" s="55">
        <v>226794</v>
      </c>
      <c r="AT51" s="44">
        <f>AT19</f>
        <v>197232</v>
      </c>
      <c r="AU51" s="44">
        <v>97536</v>
      </c>
      <c r="AV51" s="44">
        <v>150000</v>
      </c>
    </row>
    <row r="52" spans="1:48" x14ac:dyDescent="0.2">
      <c r="A52" s="1"/>
      <c r="B52" s="1" t="s">
        <v>56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67256</v>
      </c>
      <c r="O52" s="8">
        <v>68475</v>
      </c>
      <c r="P52" s="8">
        <v>74857</v>
      </c>
      <c r="Q52" s="8">
        <v>46050</v>
      </c>
      <c r="R52" s="8">
        <v>50265</v>
      </c>
      <c r="S52" s="8">
        <v>55555</v>
      </c>
      <c r="T52" s="8">
        <v>67117</v>
      </c>
      <c r="U52" s="8">
        <v>133856</v>
      </c>
      <c r="V52" s="8">
        <v>170657</v>
      </c>
      <c r="W52" s="8">
        <v>170300</v>
      </c>
      <c r="X52" s="8">
        <v>183332</v>
      </c>
      <c r="Y52" s="8">
        <v>222704</v>
      </c>
      <c r="Z52" s="8">
        <v>261537</v>
      </c>
      <c r="AA52" s="8">
        <v>218852</v>
      </c>
      <c r="AB52" s="8">
        <v>196159</v>
      </c>
      <c r="AC52" s="8">
        <v>239099</v>
      </c>
      <c r="AD52" s="8">
        <v>221620</v>
      </c>
      <c r="AE52" s="8">
        <v>224150</v>
      </c>
      <c r="AF52" s="8">
        <v>263690</v>
      </c>
      <c r="AG52" s="8">
        <v>330460</v>
      </c>
      <c r="AH52" s="8">
        <v>338460</v>
      </c>
      <c r="AI52" s="28">
        <f>302850+128938</f>
        <v>431788</v>
      </c>
      <c r="AJ52" s="8">
        <v>276608</v>
      </c>
      <c r="AK52" s="28">
        <v>278492.83</v>
      </c>
      <c r="AL52" s="8">
        <v>356682.65</v>
      </c>
      <c r="AM52" s="8">
        <v>294360</v>
      </c>
      <c r="AN52" s="8">
        <v>378794</v>
      </c>
      <c r="AO52" s="8">
        <v>418600</v>
      </c>
      <c r="AP52" s="8">
        <v>604855</v>
      </c>
      <c r="AQ52" s="55">
        <v>339318</v>
      </c>
      <c r="AR52" s="55">
        <v>384789</v>
      </c>
      <c r="AS52" s="55">
        <v>286479</v>
      </c>
      <c r="AT52" s="55">
        <v>263355</v>
      </c>
      <c r="AU52" s="55">
        <v>263341</v>
      </c>
      <c r="AV52" s="55">
        <v>265000</v>
      </c>
    </row>
    <row r="53" spans="1:48" x14ac:dyDescent="0.2">
      <c r="A53" s="1"/>
      <c r="B53" s="1" t="s">
        <v>140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28"/>
      <c r="AJ53" s="8"/>
      <c r="AK53" s="28">
        <v>197675</v>
      </c>
      <c r="AL53" s="8">
        <v>204432</v>
      </c>
      <c r="AM53" s="8">
        <v>162345</v>
      </c>
      <c r="AN53" s="8">
        <v>166826</v>
      </c>
      <c r="AO53" s="8">
        <v>145325</v>
      </c>
      <c r="AP53" s="8">
        <v>235511</v>
      </c>
      <c r="AQ53" s="55">
        <v>374012</v>
      </c>
      <c r="AR53" s="55">
        <v>518813</v>
      </c>
      <c r="AS53" s="55">
        <v>350527</v>
      </c>
      <c r="AT53" s="55">
        <v>215237</v>
      </c>
      <c r="AU53" s="55">
        <v>520258</v>
      </c>
      <c r="AV53" s="55">
        <v>170000</v>
      </c>
    </row>
    <row r="54" spans="1:48" x14ac:dyDescent="0.2">
      <c r="A54" s="1"/>
      <c r="B54" s="1" t="s">
        <v>57</v>
      </c>
      <c r="C54" s="8">
        <v>0</v>
      </c>
      <c r="D54" s="8">
        <v>0</v>
      </c>
      <c r="E54" s="8">
        <v>0</v>
      </c>
      <c r="F54" s="8">
        <v>0</v>
      </c>
      <c r="G54" s="8">
        <v>115215</v>
      </c>
      <c r="H54" s="8">
        <v>226918</v>
      </c>
      <c r="I54" s="8">
        <v>307412</v>
      </c>
      <c r="J54" s="8">
        <v>324610</v>
      </c>
      <c r="K54" s="8">
        <v>324610</v>
      </c>
      <c r="L54" s="8">
        <v>324610</v>
      </c>
      <c r="M54" s="8">
        <v>357071</v>
      </c>
      <c r="N54" s="8">
        <v>382129</v>
      </c>
      <c r="O54" s="8">
        <v>381246</v>
      </c>
      <c r="P54" s="8">
        <v>396496</v>
      </c>
      <c r="Q54" s="8">
        <v>401254</v>
      </c>
      <c r="R54" s="8">
        <v>418909</v>
      </c>
      <c r="S54" s="8">
        <v>428963</v>
      </c>
      <c r="T54" s="8">
        <v>458990</v>
      </c>
      <c r="U54" s="8">
        <v>486064.29</v>
      </c>
      <c r="V54" s="8">
        <v>502339</v>
      </c>
      <c r="W54" s="8">
        <v>536519</v>
      </c>
      <c r="X54" s="8">
        <v>541643</v>
      </c>
      <c r="Y54" s="8">
        <v>561375</v>
      </c>
      <c r="Z54" s="8">
        <v>583255</v>
      </c>
      <c r="AA54" s="8">
        <v>699891</v>
      </c>
      <c r="AB54" s="8">
        <v>754443</v>
      </c>
      <c r="AC54" s="8">
        <v>808476</v>
      </c>
      <c r="AD54" s="8">
        <v>898955</v>
      </c>
      <c r="AE54" s="8">
        <v>928604</v>
      </c>
      <c r="AF54" s="8">
        <v>1018113</v>
      </c>
      <c r="AG54" s="8">
        <v>1064292</v>
      </c>
      <c r="AH54" s="8">
        <v>1140240</v>
      </c>
      <c r="AI54" s="28">
        <v>1248110</v>
      </c>
      <c r="AJ54" s="8">
        <v>1275192.53</v>
      </c>
      <c r="AK54" s="28">
        <v>1306308.8999999999</v>
      </c>
      <c r="AL54" s="8">
        <v>1355883</v>
      </c>
      <c r="AM54" s="8">
        <v>1452687</v>
      </c>
      <c r="AN54" s="8">
        <v>1502103</v>
      </c>
      <c r="AO54" s="8">
        <v>1561614</v>
      </c>
      <c r="AP54" s="8">
        <v>1647888</v>
      </c>
      <c r="AQ54" s="55">
        <v>1724996</v>
      </c>
      <c r="AR54" s="55">
        <v>1821696</v>
      </c>
      <c r="AS54" s="55">
        <v>1900842</v>
      </c>
      <c r="AT54" s="55">
        <v>1977672</v>
      </c>
      <c r="AU54" s="55">
        <v>2031151</v>
      </c>
      <c r="AV54" s="55">
        <v>2071774</v>
      </c>
    </row>
    <row r="55" spans="1:48" x14ac:dyDescent="0.2">
      <c r="A55" s="1"/>
      <c r="B55" s="1" t="s">
        <v>58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355600</v>
      </c>
      <c r="I55" s="8">
        <v>355600</v>
      </c>
      <c r="J55" s="8">
        <v>424180</v>
      </c>
      <c r="K55" s="8">
        <v>424180</v>
      </c>
      <c r="L55" s="8">
        <v>489391</v>
      </c>
      <c r="M55" s="8">
        <v>538330</v>
      </c>
      <c r="N55" s="8">
        <v>557984</v>
      </c>
      <c r="O55" s="8">
        <v>585028</v>
      </c>
      <c r="P55" s="8">
        <v>608429</v>
      </c>
      <c r="Q55" s="8">
        <v>593840</v>
      </c>
      <c r="R55" s="8">
        <v>647227</v>
      </c>
      <c r="S55" s="8">
        <v>662760</v>
      </c>
      <c r="T55" s="8">
        <v>761496</v>
      </c>
      <c r="U55" s="8">
        <v>806750</v>
      </c>
      <c r="V55" s="8">
        <v>835513</v>
      </c>
      <c r="W55" s="8">
        <f>857896+24003</f>
        <v>881899</v>
      </c>
      <c r="X55" s="8">
        <f>936705+24482</f>
        <v>961187</v>
      </c>
      <c r="Y55" s="8">
        <v>914567</v>
      </c>
      <c r="Z55" s="8">
        <v>935404</v>
      </c>
      <c r="AA55" s="8">
        <v>1038350</v>
      </c>
      <c r="AB55" s="8">
        <v>1326266</v>
      </c>
      <c r="AC55" s="8">
        <v>2149134</v>
      </c>
      <c r="AD55" s="8">
        <v>2442167</v>
      </c>
      <c r="AE55" s="8">
        <v>2470955</v>
      </c>
      <c r="AF55" s="8">
        <v>2425000</v>
      </c>
      <c r="AG55" s="8">
        <v>2572925</v>
      </c>
      <c r="AH55" s="8">
        <v>2608946</v>
      </c>
      <c r="AI55" s="28">
        <v>2760265</v>
      </c>
      <c r="AJ55" s="8">
        <v>2898278</v>
      </c>
      <c r="AK55" s="28">
        <v>3008118</v>
      </c>
      <c r="AL55" s="8">
        <v>3204263.2500000005</v>
      </c>
      <c r="AM55" s="8">
        <v>3499053</v>
      </c>
      <c r="AN55" s="8">
        <v>3891491</v>
      </c>
      <c r="AO55" s="8">
        <v>4161666</v>
      </c>
      <c r="AP55" s="8">
        <v>4467676</v>
      </c>
      <c r="AQ55" s="55">
        <v>5241514</v>
      </c>
      <c r="AR55" s="55">
        <v>5100687</v>
      </c>
      <c r="AS55" s="55">
        <v>5191895</v>
      </c>
      <c r="AT55" s="55">
        <v>5151404</v>
      </c>
      <c r="AU55" s="55">
        <v>5130052</v>
      </c>
      <c r="AV55" s="55">
        <v>5130052</v>
      </c>
    </row>
    <row r="56" spans="1:48" x14ac:dyDescent="0.2">
      <c r="A56" s="1"/>
      <c r="B56" s="1" t="s">
        <v>59</v>
      </c>
      <c r="C56" s="8">
        <v>0</v>
      </c>
      <c r="D56" s="8">
        <v>0</v>
      </c>
      <c r="E56" s="8">
        <v>0</v>
      </c>
      <c r="F56" s="8">
        <v>0</v>
      </c>
      <c r="G56" s="8">
        <v>7500</v>
      </c>
      <c r="H56" s="8">
        <v>100000</v>
      </c>
      <c r="I56" s="8">
        <v>125000</v>
      </c>
      <c r="J56" s="8">
        <v>133000</v>
      </c>
      <c r="K56" s="8">
        <v>133000</v>
      </c>
      <c r="L56" s="8">
        <v>130615</v>
      </c>
      <c r="M56" s="8">
        <v>146300</v>
      </c>
      <c r="N56" s="8">
        <v>146300</v>
      </c>
      <c r="O56" s="8">
        <v>156252</v>
      </c>
      <c r="P56" s="8">
        <v>162502</v>
      </c>
      <c r="Q56" s="8">
        <v>170952</v>
      </c>
      <c r="R56" s="8">
        <v>178474</v>
      </c>
      <c r="S56" s="8">
        <v>182757</v>
      </c>
      <c r="T56" s="8">
        <v>195550</v>
      </c>
      <c r="U56" s="8">
        <v>206286</v>
      </c>
      <c r="V56" s="8">
        <v>214537</v>
      </c>
      <c r="W56" s="8">
        <v>229100</v>
      </c>
      <c r="X56" s="8">
        <v>253806</v>
      </c>
      <c r="Y56" s="8">
        <v>254470</v>
      </c>
      <c r="Z56" s="8">
        <v>261215</v>
      </c>
      <c r="AA56" s="8">
        <v>288912</v>
      </c>
      <c r="AB56" s="8">
        <v>390433</v>
      </c>
      <c r="AC56" s="8">
        <v>355957</v>
      </c>
      <c r="AD56" s="8">
        <v>393689</v>
      </c>
      <c r="AE56" s="8">
        <v>405893</v>
      </c>
      <c r="AF56" s="8">
        <v>446483</v>
      </c>
      <c r="AG56" s="8">
        <v>473718</v>
      </c>
      <c r="AH56" s="8">
        <v>501667</v>
      </c>
      <c r="AI56" s="28">
        <v>530764</v>
      </c>
      <c r="AJ56" s="8">
        <v>557302</v>
      </c>
      <c r="AK56" s="28">
        <v>576807.92000000004</v>
      </c>
      <c r="AL56" s="8">
        <v>599880</v>
      </c>
      <c r="AM56" s="8">
        <v>641872</v>
      </c>
      <c r="AN56" s="8">
        <v>658560.52374170441</v>
      </c>
      <c r="AO56" s="8">
        <v>687495</v>
      </c>
      <c r="AP56" s="8">
        <v>723150</v>
      </c>
      <c r="AQ56" s="55">
        <v>761477</v>
      </c>
      <c r="AR56" s="55">
        <v>798789</v>
      </c>
      <c r="AS56" s="55">
        <v>836332</v>
      </c>
      <c r="AT56" s="55">
        <v>874804</v>
      </c>
      <c r="AU56" s="55">
        <v>893621</v>
      </c>
      <c r="AV56" s="55">
        <v>911493</v>
      </c>
    </row>
    <row r="57" spans="1:48" x14ac:dyDescent="0.2">
      <c r="A57" s="1"/>
      <c r="B57" s="1" t="s">
        <v>60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53588</v>
      </c>
      <c r="J57" s="11">
        <v>164565</v>
      </c>
      <c r="K57" s="11">
        <v>111681</v>
      </c>
      <c r="L57" s="11">
        <v>130615</v>
      </c>
      <c r="M57" s="11">
        <v>51024</v>
      </c>
      <c r="N57" s="11">
        <v>53861</v>
      </c>
      <c r="O57" s="11">
        <v>55041</v>
      </c>
      <c r="P57" s="11">
        <v>98574</v>
      </c>
      <c r="Q57" s="11">
        <v>82437</v>
      </c>
      <c r="R57" s="11">
        <v>64844</v>
      </c>
      <c r="S57" s="11">
        <v>50109</v>
      </c>
      <c r="T57" s="11">
        <v>81348</v>
      </c>
      <c r="U57" s="11">
        <v>67505</v>
      </c>
      <c r="V57" s="11">
        <v>94573</v>
      </c>
      <c r="W57" s="11">
        <v>97309</v>
      </c>
      <c r="X57" s="11">
        <v>95255</v>
      </c>
      <c r="Y57" s="11">
        <v>93891</v>
      </c>
      <c r="Z57" s="11">
        <v>99664</v>
      </c>
      <c r="AA57" s="11">
        <v>121842</v>
      </c>
      <c r="AB57" s="11">
        <v>84544</v>
      </c>
      <c r="AC57" s="11">
        <v>80864</v>
      </c>
      <c r="AD57" s="11">
        <v>95494</v>
      </c>
      <c r="AE57" s="11">
        <v>104906</v>
      </c>
      <c r="AF57" s="11">
        <v>131627</v>
      </c>
      <c r="AG57" s="11">
        <v>237855</v>
      </c>
      <c r="AH57" s="11">
        <v>381356</v>
      </c>
      <c r="AI57" s="32">
        <v>220733</v>
      </c>
      <c r="AJ57" s="11">
        <v>204274</v>
      </c>
      <c r="AK57" s="32">
        <v>227830</v>
      </c>
      <c r="AL57" s="11">
        <v>178332</v>
      </c>
      <c r="AM57" s="11">
        <v>220112</v>
      </c>
      <c r="AN57" s="11">
        <v>219916</v>
      </c>
      <c r="AO57" s="45">
        <v>251397</v>
      </c>
      <c r="AP57" s="11">
        <v>271816</v>
      </c>
      <c r="AQ57" s="32">
        <v>239209</v>
      </c>
      <c r="AR57" s="32">
        <v>355076</v>
      </c>
      <c r="AS57" s="81">
        <v>337868</v>
      </c>
      <c r="AT57" s="81">
        <v>358955</v>
      </c>
      <c r="AU57" s="81">
        <v>271993</v>
      </c>
      <c r="AV57" s="81">
        <v>313000</v>
      </c>
    </row>
    <row r="58" spans="1:48" x14ac:dyDescent="0.2">
      <c r="A58" s="1"/>
      <c r="B58" s="1" t="s">
        <v>61</v>
      </c>
      <c r="C58" s="8">
        <f t="shared" ref="C58:AO58" si="76">SUM(C51:C57)</f>
        <v>41406</v>
      </c>
      <c r="D58" s="8">
        <f t="shared" si="76"/>
        <v>70166</v>
      </c>
      <c r="E58" s="8">
        <f t="shared" si="76"/>
        <v>87438</v>
      </c>
      <c r="F58" s="8">
        <f t="shared" si="76"/>
        <v>115136</v>
      </c>
      <c r="G58" s="8">
        <f t="shared" si="76"/>
        <v>280398</v>
      </c>
      <c r="H58" s="8">
        <f t="shared" si="76"/>
        <v>910114</v>
      </c>
      <c r="I58" s="8">
        <f t="shared" si="76"/>
        <v>1150066</v>
      </c>
      <c r="J58" s="8">
        <f t="shared" si="76"/>
        <v>1520573</v>
      </c>
      <c r="K58" s="8">
        <f t="shared" si="76"/>
        <v>1503026</v>
      </c>
      <c r="L58" s="8">
        <f t="shared" si="76"/>
        <v>1637597.79</v>
      </c>
      <c r="M58" s="8">
        <f t="shared" si="76"/>
        <v>1617202</v>
      </c>
      <c r="N58" s="8">
        <f t="shared" si="76"/>
        <v>1741625</v>
      </c>
      <c r="O58" s="8">
        <f t="shared" si="76"/>
        <v>1798833</v>
      </c>
      <c r="P58" s="8">
        <f t="shared" si="76"/>
        <v>1893904</v>
      </c>
      <c r="Q58" s="8">
        <f t="shared" si="76"/>
        <v>1920219</v>
      </c>
      <c r="R58" s="8">
        <f t="shared" si="76"/>
        <v>2025844</v>
      </c>
      <c r="S58" s="8">
        <f t="shared" si="76"/>
        <v>2076621</v>
      </c>
      <c r="T58" s="8">
        <f t="shared" si="76"/>
        <v>2259644</v>
      </c>
      <c r="U58" s="8">
        <f t="shared" si="76"/>
        <v>2349524.29</v>
      </c>
      <c r="V58" s="8">
        <f t="shared" si="76"/>
        <v>2436863</v>
      </c>
      <c r="W58" s="8">
        <f t="shared" si="76"/>
        <v>2585011</v>
      </c>
      <c r="X58" s="8">
        <f t="shared" si="76"/>
        <v>2704818</v>
      </c>
      <c r="Y58" s="8">
        <f t="shared" si="76"/>
        <v>2711250</v>
      </c>
      <c r="Z58" s="8">
        <f t="shared" si="76"/>
        <v>2827350</v>
      </c>
      <c r="AA58" s="8">
        <f t="shared" si="76"/>
        <v>3105871</v>
      </c>
      <c r="AB58" s="8">
        <f t="shared" si="76"/>
        <v>3429321</v>
      </c>
      <c r="AC58" s="8">
        <f t="shared" si="76"/>
        <v>3811519</v>
      </c>
      <c r="AD58" s="8">
        <f t="shared" si="76"/>
        <v>4250829</v>
      </c>
      <c r="AE58" s="8">
        <f t="shared" si="76"/>
        <v>4346198</v>
      </c>
      <c r="AF58" s="8">
        <f t="shared" si="76"/>
        <v>4514993</v>
      </c>
      <c r="AG58" s="8">
        <f t="shared" si="76"/>
        <v>4945137</v>
      </c>
      <c r="AH58" s="8">
        <f t="shared" si="76"/>
        <v>5265531</v>
      </c>
      <c r="AI58" s="28">
        <f t="shared" si="76"/>
        <v>5476219</v>
      </c>
      <c r="AJ58" s="8">
        <f t="shared" si="76"/>
        <v>5529244.5300000003</v>
      </c>
      <c r="AK58" s="28">
        <f t="shared" si="76"/>
        <v>5910949.0299999993</v>
      </c>
      <c r="AL58" s="8">
        <f t="shared" si="76"/>
        <v>6222072.9000000004</v>
      </c>
      <c r="AM58" s="8">
        <f t="shared" si="76"/>
        <v>6601275.8200000003</v>
      </c>
      <c r="AN58" s="8">
        <f t="shared" si="76"/>
        <v>7140675.5237417044</v>
      </c>
      <c r="AO58" s="8">
        <f t="shared" si="76"/>
        <v>7534486</v>
      </c>
      <c r="AP58" s="8">
        <f t="shared" ref="AP58" si="77">SUM(AP51:AP57)</f>
        <v>8233662</v>
      </c>
      <c r="AQ58" s="55">
        <f t="shared" ref="AQ58:AV58" si="78">SUM(AQ51:AQ57)</f>
        <v>8971566</v>
      </c>
      <c r="AR58" s="55">
        <f t="shared" si="78"/>
        <v>9256297</v>
      </c>
      <c r="AS58" s="55">
        <f t="shared" si="78"/>
        <v>9130737</v>
      </c>
      <c r="AT58" s="55">
        <f t="shared" si="78"/>
        <v>9038659</v>
      </c>
      <c r="AU58" s="55">
        <f t="shared" si="78"/>
        <v>9207952</v>
      </c>
      <c r="AV58" s="55">
        <f t="shared" si="78"/>
        <v>9011319</v>
      </c>
    </row>
    <row r="59" spans="1:48" x14ac:dyDescent="0.2">
      <c r="A59" s="1"/>
      <c r="B59" s="1" t="s">
        <v>62</v>
      </c>
      <c r="C59" s="8">
        <v>0</v>
      </c>
      <c r="D59" s="8">
        <v>44761</v>
      </c>
      <c r="E59" s="8">
        <v>97891</v>
      </c>
      <c r="F59" s="8">
        <v>98992</v>
      </c>
      <c r="G59" s="8">
        <v>111242</v>
      </c>
      <c r="H59" s="8">
        <v>84020</v>
      </c>
      <c r="I59" s="8">
        <v>94746</v>
      </c>
      <c r="J59" s="8">
        <v>89185</v>
      </c>
      <c r="K59" s="8">
        <v>70050</v>
      </c>
      <c r="L59" s="8">
        <v>101255.72</v>
      </c>
      <c r="M59" s="8">
        <v>82189</v>
      </c>
      <c r="N59" s="8">
        <v>78645</v>
      </c>
      <c r="O59" s="8">
        <v>154461</v>
      </c>
      <c r="P59" s="8">
        <v>217404</v>
      </c>
      <c r="Q59" s="8">
        <v>235405</v>
      </c>
      <c r="R59" s="8">
        <v>213347</v>
      </c>
      <c r="S59" s="8">
        <v>214687</v>
      </c>
      <c r="T59" s="8">
        <v>257621</v>
      </c>
      <c r="U59" s="8">
        <v>283115</v>
      </c>
      <c r="V59" s="8">
        <v>266116</v>
      </c>
      <c r="W59" s="8">
        <v>289087</v>
      </c>
      <c r="X59" s="8">
        <v>313899</v>
      </c>
      <c r="Y59" s="8">
        <v>332747</v>
      </c>
      <c r="Z59" s="8">
        <v>379399</v>
      </c>
      <c r="AA59" s="8">
        <v>478514</v>
      </c>
      <c r="AB59" s="8">
        <v>327340</v>
      </c>
      <c r="AC59" s="8">
        <v>351386</v>
      </c>
      <c r="AD59" s="8">
        <v>334179</v>
      </c>
      <c r="AE59" s="8">
        <v>486893</v>
      </c>
      <c r="AF59" s="8">
        <v>550794</v>
      </c>
      <c r="AG59" s="8">
        <v>522787</v>
      </c>
      <c r="AH59" s="8">
        <v>530334</v>
      </c>
      <c r="AI59" s="28">
        <v>488589</v>
      </c>
      <c r="AJ59" s="8">
        <v>448180</v>
      </c>
      <c r="AK59" s="28">
        <v>497649.81</v>
      </c>
      <c r="AL59" s="8">
        <v>613424.22</v>
      </c>
      <c r="AM59" s="8">
        <v>606634</v>
      </c>
      <c r="AN59" s="8">
        <v>642093</v>
      </c>
      <c r="AO59" s="8">
        <v>696250</v>
      </c>
      <c r="AP59" s="8">
        <v>751915</v>
      </c>
      <c r="AQ59" s="55">
        <v>771643</v>
      </c>
      <c r="AR59" s="55">
        <v>781008</v>
      </c>
      <c r="AS59" s="55">
        <v>795495</v>
      </c>
      <c r="AT59" s="44">
        <v>861901</v>
      </c>
      <c r="AU59" s="44">
        <v>880958</v>
      </c>
      <c r="AV59" s="44">
        <v>800000</v>
      </c>
    </row>
    <row r="60" spans="1:48" x14ac:dyDescent="0.2">
      <c r="A60" s="1"/>
      <c r="B60" s="1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54639</v>
      </c>
      <c r="I60" s="8">
        <v>70328</v>
      </c>
      <c r="J60" s="8">
        <v>109649</v>
      </c>
      <c r="K60" s="8">
        <v>140133</v>
      </c>
      <c r="L60" s="8">
        <v>178124</v>
      </c>
      <c r="M60" s="8">
        <v>215989</v>
      </c>
      <c r="N60" s="8">
        <v>203569</v>
      </c>
      <c r="O60" s="8">
        <v>219812</v>
      </c>
      <c r="P60" s="8">
        <v>181299</v>
      </c>
      <c r="Q60" s="8">
        <v>166343</v>
      </c>
      <c r="R60" s="8">
        <v>166945</v>
      </c>
      <c r="S60" s="8">
        <v>230630</v>
      </c>
      <c r="T60" s="8">
        <v>466324</v>
      </c>
      <c r="U60" s="8">
        <v>555858</v>
      </c>
      <c r="V60" s="8">
        <v>469539</v>
      </c>
      <c r="W60" s="8">
        <v>406791</v>
      </c>
      <c r="X60" s="8">
        <v>379487</v>
      </c>
      <c r="Y60" s="8">
        <v>468367</v>
      </c>
      <c r="Z60" s="8">
        <v>634828</v>
      </c>
      <c r="AA60" s="8">
        <v>689239</v>
      </c>
      <c r="AB60" s="8">
        <v>684862</v>
      </c>
      <c r="AC60" s="8">
        <v>757351</v>
      </c>
      <c r="AD60" s="8">
        <v>702887</v>
      </c>
      <c r="AE60" s="8">
        <v>562246</v>
      </c>
      <c r="AF60" s="8">
        <v>589227</v>
      </c>
      <c r="AG60" s="8">
        <v>970582</v>
      </c>
      <c r="AH60" s="8">
        <v>1365236</v>
      </c>
      <c r="AI60" s="28">
        <v>1328822</v>
      </c>
      <c r="AJ60" s="8">
        <f>1442590+131910</f>
        <v>1574500</v>
      </c>
      <c r="AK60" s="8">
        <v>1490918</v>
      </c>
      <c r="AL60" s="8">
        <v>1528279</v>
      </c>
      <c r="AM60" s="8">
        <v>1540702</v>
      </c>
      <c r="AN60" s="8">
        <v>1901771</v>
      </c>
      <c r="AO60" s="8">
        <v>1970542</v>
      </c>
      <c r="AP60" s="8">
        <v>1951176</v>
      </c>
      <c r="AQ60" s="55">
        <v>1974304</v>
      </c>
      <c r="AR60" s="55">
        <v>2085368</v>
      </c>
      <c r="AS60" s="55">
        <v>2406365</v>
      </c>
      <c r="AT60" s="55">
        <v>2494129</v>
      </c>
      <c r="AU60" s="55">
        <v>0</v>
      </c>
      <c r="AV60" s="55">
        <v>2250000</v>
      </c>
    </row>
    <row r="61" spans="1:48" x14ac:dyDescent="0.2">
      <c r="A61" s="1"/>
      <c r="B61" s="96" t="s">
        <v>151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31"/>
      <c r="AI61" s="31"/>
      <c r="AJ61" s="12"/>
      <c r="AN61" s="8"/>
      <c r="AO61" s="8"/>
      <c r="AP61" s="8"/>
      <c r="AQ61" s="55"/>
      <c r="AS61" s="38"/>
      <c r="AU61" s="44">
        <v>5065693</v>
      </c>
      <c r="AV61" s="86"/>
    </row>
    <row r="62" spans="1:48" x14ac:dyDescent="0.2">
      <c r="AK62" s="12"/>
      <c r="AL62" s="12"/>
      <c r="AQ62" s="58"/>
      <c r="AS62" s="38"/>
      <c r="AU62" s="86"/>
      <c r="AV62" s="86"/>
    </row>
    <row r="63" spans="1:48" x14ac:dyDescent="0.2">
      <c r="A63" s="1"/>
      <c r="B63" s="1" t="s">
        <v>45</v>
      </c>
      <c r="C63" s="9">
        <f t="shared" ref="C63:AD63" si="79">C51/C18</f>
        <v>0.26547583173579364</v>
      </c>
      <c r="D63" s="9">
        <f t="shared" si="79"/>
        <v>0.25903461005999079</v>
      </c>
      <c r="E63" s="9">
        <f t="shared" si="79"/>
        <v>0.21898863206613889</v>
      </c>
      <c r="F63" s="9">
        <f t="shared" si="79"/>
        <v>0.31152526597183894</v>
      </c>
      <c r="G63" s="9">
        <f t="shared" si="79"/>
        <v>0.30574897183975241</v>
      </c>
      <c r="H63" s="9">
        <f t="shared" si="79"/>
        <v>0.3237611579359152</v>
      </c>
      <c r="I63" s="9">
        <f t="shared" si="79"/>
        <v>0.3376338507307815</v>
      </c>
      <c r="J63" s="9">
        <f t="shared" si="79"/>
        <v>0.34191205363676935</v>
      </c>
      <c r="K63" s="9">
        <f t="shared" si="79"/>
        <v>0.34794926702957829</v>
      </c>
      <c r="L63" s="9">
        <f t="shared" si="79"/>
        <v>0.32214954143681224</v>
      </c>
      <c r="M63" s="9">
        <f t="shared" si="79"/>
        <v>0.30169231211711584</v>
      </c>
      <c r="N63" s="9">
        <f t="shared" si="79"/>
        <v>0.28352302285829556</v>
      </c>
      <c r="O63" s="9">
        <f t="shared" si="79"/>
        <v>0.28420049828438404</v>
      </c>
      <c r="P63" s="9">
        <f t="shared" si="79"/>
        <v>0.2706530760858501</v>
      </c>
      <c r="Q63" s="9">
        <f t="shared" si="79"/>
        <v>0.27938572167254744</v>
      </c>
      <c r="R63" s="9">
        <f t="shared" si="79"/>
        <v>0.26950216592958576</v>
      </c>
      <c r="S63" s="9">
        <f t="shared" si="79"/>
        <v>0.26338286279587592</v>
      </c>
      <c r="T63" s="9">
        <f t="shared" si="79"/>
        <v>0.26248025667176289</v>
      </c>
      <c r="U63" s="9">
        <f t="shared" si="79"/>
        <v>0.22026013284910217</v>
      </c>
      <c r="V63" s="9">
        <f t="shared" si="79"/>
        <v>0.20526361672527688</v>
      </c>
      <c r="W63" s="9">
        <f t="shared" si="79"/>
        <v>0.2137695924239702</v>
      </c>
      <c r="X63" s="9">
        <f t="shared" si="79"/>
        <v>0.20883839636114465</v>
      </c>
      <c r="Y63" s="9">
        <f t="shared" si="79"/>
        <v>0.18973492530492159</v>
      </c>
      <c r="Z63" s="9">
        <f t="shared" si="79"/>
        <v>0.18345660009361625</v>
      </c>
      <c r="AA63" s="9">
        <f t="shared" si="79"/>
        <v>0.1828443109025179</v>
      </c>
      <c r="AB63" s="9">
        <f t="shared" si="79"/>
        <v>0.16128833352418803</v>
      </c>
      <c r="AC63" s="9">
        <f t="shared" si="79"/>
        <v>3.6927178423236513E-2</v>
      </c>
      <c r="AD63" s="9">
        <f t="shared" si="79"/>
        <v>3.912372486562677E-2</v>
      </c>
      <c r="AE63" s="9">
        <f t="shared" ref="AE63:AR63" si="80">AE51/AE18</f>
        <v>4.1176533519028759E-2</v>
      </c>
      <c r="AF63" s="9">
        <f t="shared" si="80"/>
        <v>4.3076486413064337E-2</v>
      </c>
      <c r="AG63" s="9">
        <f t="shared" si="80"/>
        <v>4.5302571740956123E-2</v>
      </c>
      <c r="AH63" s="9">
        <f t="shared" si="80"/>
        <v>4.6150585807640733E-2</v>
      </c>
      <c r="AI63" s="9">
        <f t="shared" si="80"/>
        <v>4.3663794353485559E-2</v>
      </c>
      <c r="AJ63" s="9">
        <f t="shared" si="80"/>
        <v>4.4452450616475243E-2</v>
      </c>
      <c r="AK63" s="9">
        <f t="shared" si="80"/>
        <v>4.1740314547178449E-2</v>
      </c>
      <c r="AL63" s="9">
        <f t="shared" si="80"/>
        <v>4.1003652685710781E-2</v>
      </c>
      <c r="AM63" s="9">
        <f t="shared" si="80"/>
        <v>3.9917688055320887E-2</v>
      </c>
      <c r="AN63" s="9">
        <f t="shared" si="80"/>
        <v>3.6426972820832772E-2</v>
      </c>
      <c r="AO63" s="9">
        <f t="shared" si="80"/>
        <v>3.2760990594264558E-2</v>
      </c>
      <c r="AP63" s="9">
        <f>AP51/AP18</f>
        <v>2.8852118987874938E-2</v>
      </c>
      <c r="AQ63" s="9">
        <f t="shared" si="80"/>
        <v>2.7866197442694245E-2</v>
      </c>
      <c r="AR63" s="9">
        <f t="shared" si="80"/>
        <v>2.5534491334389085E-2</v>
      </c>
      <c r="AS63" s="29">
        <f t="shared" ref="AS63:AT63" si="81">AS51/AS18</f>
        <v>2.0403650298811627E-2</v>
      </c>
      <c r="AT63" s="47">
        <f t="shared" si="81"/>
        <v>1.8743978927278984E-2</v>
      </c>
      <c r="AU63" s="47">
        <f t="shared" ref="AU63:AV63" si="82">AU51/AU18</f>
        <v>9.3919217879085363E-3</v>
      </c>
      <c r="AV63" s="47">
        <f t="shared" si="82"/>
        <v>1.1961718672498031E-2</v>
      </c>
    </row>
    <row r="64" spans="1:48" x14ac:dyDescent="0.2">
      <c r="A64" s="1"/>
      <c r="B64" s="1" t="s">
        <v>64</v>
      </c>
      <c r="C64" s="9">
        <f t="shared" ref="C64:AD64" si="83">C58/C18</f>
        <v>0.26547583173579364</v>
      </c>
      <c r="D64" s="9">
        <f t="shared" si="83"/>
        <v>0.25903461005999079</v>
      </c>
      <c r="E64" s="9">
        <f t="shared" si="83"/>
        <v>0.21898863206613889</v>
      </c>
      <c r="F64" s="9">
        <f t="shared" si="83"/>
        <v>0.31152526597183894</v>
      </c>
      <c r="G64" s="9">
        <f t="shared" si="83"/>
        <v>0.54369462913518196</v>
      </c>
      <c r="H64" s="9">
        <f t="shared" si="83"/>
        <v>1.2946605498061809</v>
      </c>
      <c r="I64" s="9">
        <f t="shared" si="83"/>
        <v>1.25881365263772</v>
      </c>
      <c r="J64" s="9">
        <f t="shared" si="83"/>
        <v>1.0963359407163442</v>
      </c>
      <c r="K64" s="9">
        <f t="shared" si="83"/>
        <v>1.0263402282901728</v>
      </c>
      <c r="L64" s="9">
        <f t="shared" si="83"/>
        <v>0.93809127154616856</v>
      </c>
      <c r="M64" s="9">
        <f t="shared" si="83"/>
        <v>0.93025511231269231</v>
      </c>
      <c r="N64" s="9">
        <f t="shared" si="83"/>
        <v>0.92453736635912898</v>
      </c>
      <c r="O64" s="9">
        <f t="shared" si="83"/>
        <v>0.92481468571375691</v>
      </c>
      <c r="P64" s="9">
        <f t="shared" si="83"/>
        <v>0.92685046707018193</v>
      </c>
      <c r="Q64" s="9">
        <f t="shared" si="83"/>
        <v>0.85742971887550201</v>
      </c>
      <c r="R64" s="9">
        <f t="shared" si="83"/>
        <v>0.81961995997065973</v>
      </c>
      <c r="S64" s="9">
        <f t="shared" si="83"/>
        <v>0.7853043013940656</v>
      </c>
      <c r="T64" s="9">
        <f t="shared" si="83"/>
        <v>0.85322291543870687</v>
      </c>
      <c r="U64" s="9">
        <f t="shared" si="83"/>
        <v>0.79731325348632176</v>
      </c>
      <c r="V64" s="9">
        <f t="shared" si="83"/>
        <v>0.80775802889330928</v>
      </c>
      <c r="W64" s="9">
        <f t="shared" si="83"/>
        <v>0.82491408644105491</v>
      </c>
      <c r="X64" s="9">
        <f t="shared" si="83"/>
        <v>0.84359927055721529</v>
      </c>
      <c r="Y64" s="9">
        <f t="shared" si="83"/>
        <v>0.77444371447342109</v>
      </c>
      <c r="Z64" s="9">
        <f t="shared" si="83"/>
        <v>0.75581365819050084</v>
      </c>
      <c r="AA64" s="9">
        <f t="shared" si="83"/>
        <v>0.76947476335066911</v>
      </c>
      <c r="AB64" s="9">
        <f t="shared" si="83"/>
        <v>0.81642666191791602</v>
      </c>
      <c r="AC64" s="9">
        <f t="shared" si="83"/>
        <v>0.79077157676348553</v>
      </c>
      <c r="AD64" s="9">
        <f t="shared" si="83"/>
        <v>0.83612327679095133</v>
      </c>
      <c r="AE64" s="9">
        <f t="shared" ref="AE64:AI64" si="84">AE58/AE18</f>
        <v>0.84539358319871383</v>
      </c>
      <c r="AF64" s="9">
        <f t="shared" si="84"/>
        <v>0.84531482362474175</v>
      </c>
      <c r="AG64" s="9">
        <f t="shared" si="84"/>
        <v>0.84256629211415579</v>
      </c>
      <c r="AH64" s="9">
        <f t="shared" si="84"/>
        <v>0.82413922525890859</v>
      </c>
      <c r="AI64" s="9">
        <f t="shared" si="84"/>
        <v>0.84029146943393229</v>
      </c>
      <c r="AJ64" s="9">
        <f>AJ58/AJ18</f>
        <v>0.77391753334878588</v>
      </c>
      <c r="AK64" s="9">
        <f>AK58/AK18</f>
        <v>0.78147631042944088</v>
      </c>
      <c r="AL64" s="9">
        <f>AL58/AL18</f>
        <v>0.79084846923984276</v>
      </c>
      <c r="AM64" s="9">
        <f>AM58/AM18</f>
        <v>0.79646426388469627</v>
      </c>
      <c r="AN64" s="9">
        <f>AN58/AN18</f>
        <v>0.80534140355039674</v>
      </c>
      <c r="AO64" s="9">
        <f t="shared" ref="AO64:AR64" si="85">AO58/AO18</f>
        <v>0.80040865588142907</v>
      </c>
      <c r="AP64" s="9">
        <f>AP58/AP18</f>
        <v>0.84012432799538961</v>
      </c>
      <c r="AQ64" s="9">
        <f t="shared" si="85"/>
        <v>0.85900023888868404</v>
      </c>
      <c r="AR64" s="9">
        <f t="shared" si="85"/>
        <v>0.85497341456059095</v>
      </c>
      <c r="AS64" s="29">
        <f t="shared" ref="AS64:AT64" si="86">AS58/AS18</f>
        <v>0.82145191106652016</v>
      </c>
      <c r="AT64" s="47">
        <f t="shared" si="86"/>
        <v>0.85899059902480601</v>
      </c>
      <c r="AU64" s="47">
        <f t="shared" ref="AU64:AV64" si="87">AU58/AU18</f>
        <v>0.88665072394619404</v>
      </c>
      <c r="AV64" s="47">
        <f t="shared" si="87"/>
        <v>0.71860575164090856</v>
      </c>
    </row>
    <row r="65" spans="1:4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3"/>
      <c r="AB65" s="13"/>
      <c r="AC65" s="13"/>
      <c r="AD65" s="13"/>
      <c r="AE65" s="13"/>
      <c r="AQ65" s="38"/>
      <c r="AS65" s="38"/>
      <c r="AT65" s="86"/>
      <c r="AU65" s="86"/>
      <c r="AV65" s="86"/>
    </row>
    <row r="66" spans="1:48" x14ac:dyDescent="0.2">
      <c r="A66" s="1"/>
      <c r="B66" s="1" t="s">
        <v>65</v>
      </c>
      <c r="C66" s="14">
        <v>0</v>
      </c>
      <c r="D66" s="14">
        <v>0</v>
      </c>
      <c r="E66" s="14">
        <v>0</v>
      </c>
      <c r="F66" s="14">
        <v>0</v>
      </c>
      <c r="G66" s="14">
        <v>0.24787000000000001</v>
      </c>
      <c r="H66" s="14">
        <v>0.45122000000000001</v>
      </c>
      <c r="I66" s="14">
        <v>0.53925999999999996</v>
      </c>
      <c r="J66" s="14">
        <v>0.54</v>
      </c>
      <c r="K66" s="14">
        <v>0.51119999999999999</v>
      </c>
      <c r="L66" s="14">
        <v>0.48698000000000002</v>
      </c>
      <c r="M66" s="14">
        <v>0.49608999999999998</v>
      </c>
      <c r="N66" s="14">
        <v>0.49913999999999997</v>
      </c>
      <c r="O66" s="14">
        <v>0.48354000000000003</v>
      </c>
      <c r="P66" s="14">
        <v>0.49708999999999998</v>
      </c>
      <c r="Q66" s="14">
        <v>0.49337999999999999</v>
      </c>
      <c r="R66" s="14">
        <v>0.49497000000000002</v>
      </c>
      <c r="S66" s="14">
        <v>0.50070999999999999</v>
      </c>
      <c r="T66" s="14">
        <v>0.51163999999999998</v>
      </c>
      <c r="U66" s="14">
        <v>0.50627999999999995</v>
      </c>
      <c r="V66" s="14">
        <v>0.50766999999999995</v>
      </c>
      <c r="W66" s="14">
        <v>0.51436000000000004</v>
      </c>
      <c r="X66" s="14">
        <v>0.51249999999999996</v>
      </c>
      <c r="Y66" s="14">
        <v>0.52361999999999997</v>
      </c>
      <c r="Z66" s="14">
        <v>0.51212999999999997</v>
      </c>
      <c r="AA66" s="14">
        <v>0.50638000000000005</v>
      </c>
      <c r="AB66" s="14">
        <v>0.50965000000000005</v>
      </c>
      <c r="AC66" s="14">
        <v>0.49286000000000002</v>
      </c>
      <c r="AD66" s="14">
        <v>0.52434999999999998</v>
      </c>
      <c r="AE66" s="14">
        <v>0.53054000000000001</v>
      </c>
      <c r="AF66" s="14">
        <v>0.56435999999999997</v>
      </c>
      <c r="AG66" s="14">
        <v>0.56930000000000003</v>
      </c>
      <c r="AH66" s="14">
        <v>0.59170999999999996</v>
      </c>
      <c r="AI66" s="14">
        <v>0.62329000000000001</v>
      </c>
      <c r="AJ66" s="14">
        <v>0.62580000000000002</v>
      </c>
      <c r="AK66" s="34">
        <v>0.61863999999999997</v>
      </c>
      <c r="AL66" s="34">
        <v>0.63490999999999997</v>
      </c>
      <c r="AM66" s="34">
        <v>0.65737000000000001</v>
      </c>
      <c r="AN66" s="34">
        <v>0.64949000000000001</v>
      </c>
      <c r="AO66" s="34">
        <v>0.65719000000000005</v>
      </c>
      <c r="AP66" s="68">
        <v>0.65200000000000002</v>
      </c>
      <c r="AQ66" s="68">
        <v>0.64261000000000001</v>
      </c>
      <c r="AR66" s="68">
        <v>0.63361000000000001</v>
      </c>
      <c r="AS66" s="68">
        <v>0.63361000000000001</v>
      </c>
      <c r="AT66" s="68">
        <v>0.62810999999999995</v>
      </c>
      <c r="AU66" s="68">
        <v>0.60846999999999996</v>
      </c>
      <c r="AV66" s="68">
        <v>0.62595000000000001</v>
      </c>
    </row>
    <row r="67" spans="1:48" x14ac:dyDescent="0.2">
      <c r="A67" s="1"/>
      <c r="B67" s="1" t="s">
        <v>66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7</v>
      </c>
      <c r="I67" s="7">
        <v>7</v>
      </c>
      <c r="J67" s="7">
        <v>8.35</v>
      </c>
      <c r="K67" s="7">
        <v>8.35</v>
      </c>
      <c r="L67" s="7">
        <v>8.9</v>
      </c>
      <c r="M67" s="7">
        <v>9.3000000000000007</v>
      </c>
      <c r="N67" s="7">
        <v>9.9</v>
      </c>
      <c r="O67" s="7">
        <v>10.65</v>
      </c>
      <c r="P67" s="7">
        <v>10.85</v>
      </c>
      <c r="Q67" s="7">
        <v>10.95</v>
      </c>
      <c r="R67" s="7">
        <v>12.06</v>
      </c>
      <c r="S67" s="7">
        <v>12.4</v>
      </c>
      <c r="T67" s="7">
        <v>14.1</v>
      </c>
      <c r="U67" s="7">
        <v>14.87</v>
      </c>
      <c r="V67" s="7">
        <v>15.18</v>
      </c>
      <c r="W67" s="7">
        <v>16.940000000000001</v>
      </c>
      <c r="X67" s="7">
        <v>18.79</v>
      </c>
      <c r="Y67" s="7">
        <v>19.73</v>
      </c>
      <c r="Z67" s="7">
        <v>20.62</v>
      </c>
      <c r="AA67" s="7">
        <v>21.5</v>
      </c>
      <c r="AB67" s="7">
        <v>23.4</v>
      </c>
      <c r="AC67" s="7">
        <v>36.9</v>
      </c>
      <c r="AD67" s="7">
        <v>38.9</v>
      </c>
      <c r="AE67" s="7">
        <v>45.5</v>
      </c>
      <c r="AF67" s="7">
        <v>48.5</v>
      </c>
      <c r="AG67" s="7">
        <v>52.5</v>
      </c>
      <c r="AH67" s="7">
        <v>56.35</v>
      </c>
      <c r="AI67" s="7">
        <v>60.2</v>
      </c>
      <c r="AJ67" s="7">
        <v>62.61</v>
      </c>
      <c r="AK67" s="35">
        <v>62.61</v>
      </c>
      <c r="AL67" s="35">
        <v>62.61</v>
      </c>
      <c r="AM67" s="35">
        <v>62.61</v>
      </c>
      <c r="AN67" s="35">
        <v>62.61</v>
      </c>
      <c r="AO67" s="35">
        <v>64.11</v>
      </c>
      <c r="AP67" s="64">
        <v>66.349999999999994</v>
      </c>
      <c r="AQ67" s="64">
        <v>73.099999999999994</v>
      </c>
      <c r="AR67" s="64">
        <v>75.349999999999994</v>
      </c>
      <c r="AS67" s="64">
        <v>79.599999999999994</v>
      </c>
      <c r="AT67" s="64">
        <v>85.1</v>
      </c>
      <c r="AU67" s="64">
        <v>94.6</v>
      </c>
      <c r="AV67" s="64">
        <v>105.1</v>
      </c>
    </row>
    <row r="68" spans="1:48" x14ac:dyDescent="0.2">
      <c r="AD68" s="20"/>
      <c r="AE68" s="20"/>
      <c r="AF68" s="20"/>
      <c r="AG68" s="20"/>
      <c r="AH68" s="20"/>
      <c r="AI68" s="20"/>
      <c r="AQ68" s="38"/>
      <c r="AS68" s="38"/>
      <c r="AU68" s="86"/>
      <c r="AV68" s="86"/>
    </row>
    <row r="69" spans="1:48" x14ac:dyDescent="0.2">
      <c r="AQ69" s="38"/>
      <c r="AS69" s="38"/>
      <c r="AU69" s="86"/>
      <c r="AV69" s="86"/>
    </row>
    <row r="70" spans="1:48" ht="15.75" x14ac:dyDescent="0.25">
      <c r="A70" s="2" t="s">
        <v>67</v>
      </c>
      <c r="B70" s="2" t="s">
        <v>68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5"/>
      <c r="AQ70" s="38"/>
      <c r="AS70" s="38"/>
      <c r="AU70" s="86"/>
      <c r="AV70" s="86"/>
    </row>
    <row r="71" spans="1:48" x14ac:dyDescent="0.2">
      <c r="A71" s="1"/>
      <c r="B71" s="1" t="s">
        <v>69</v>
      </c>
      <c r="C71" s="1">
        <v>2</v>
      </c>
      <c r="D71" s="1">
        <v>2</v>
      </c>
      <c r="E71" s="1">
        <v>2</v>
      </c>
      <c r="F71" s="1">
        <v>3</v>
      </c>
      <c r="G71" s="1">
        <v>3</v>
      </c>
      <c r="H71" s="1">
        <v>5</v>
      </c>
      <c r="I71" s="1">
        <v>7</v>
      </c>
      <c r="J71" s="1">
        <v>6</v>
      </c>
      <c r="K71" s="1">
        <v>6</v>
      </c>
      <c r="L71" s="1">
        <v>6</v>
      </c>
      <c r="M71" s="1">
        <v>6</v>
      </c>
      <c r="N71" s="1">
        <v>6</v>
      </c>
      <c r="O71" s="1">
        <v>7</v>
      </c>
      <c r="P71" s="1">
        <v>7</v>
      </c>
      <c r="Q71" s="1">
        <v>7</v>
      </c>
      <c r="R71" s="5">
        <v>7</v>
      </c>
      <c r="S71">
        <v>7</v>
      </c>
      <c r="T71">
        <v>7</v>
      </c>
      <c r="U71">
        <v>7</v>
      </c>
      <c r="V71">
        <v>7</v>
      </c>
      <c r="W71">
        <v>7</v>
      </c>
      <c r="X71">
        <v>8</v>
      </c>
      <c r="Y71">
        <v>8</v>
      </c>
      <c r="Z71">
        <v>8</v>
      </c>
      <c r="AA71">
        <v>8</v>
      </c>
      <c r="AB71">
        <v>9</v>
      </c>
      <c r="AC71">
        <v>10</v>
      </c>
      <c r="AD71">
        <v>10</v>
      </c>
      <c r="AE71">
        <v>10</v>
      </c>
      <c r="AF71">
        <v>9</v>
      </c>
      <c r="AG71">
        <v>9</v>
      </c>
      <c r="AH71">
        <v>9</v>
      </c>
      <c r="AI71">
        <v>10</v>
      </c>
      <c r="AJ71">
        <v>10</v>
      </c>
      <c r="AK71">
        <v>10</v>
      </c>
      <c r="AL71">
        <v>10</v>
      </c>
      <c r="AM71">
        <v>10</v>
      </c>
      <c r="AN71">
        <v>10</v>
      </c>
      <c r="AO71">
        <v>13</v>
      </c>
      <c r="AP71">
        <v>13</v>
      </c>
      <c r="AQ71" s="38">
        <v>13</v>
      </c>
      <c r="AR71" s="38">
        <v>13</v>
      </c>
      <c r="AS71" s="38">
        <v>14</v>
      </c>
      <c r="AT71" s="58">
        <v>14</v>
      </c>
      <c r="AU71" s="58">
        <v>14</v>
      </c>
      <c r="AV71" s="58">
        <v>14</v>
      </c>
    </row>
    <row r="72" spans="1:48" x14ac:dyDescent="0.2">
      <c r="A72" s="1"/>
      <c r="B72" s="1" t="s">
        <v>70</v>
      </c>
      <c r="C72" s="15">
        <v>0.5</v>
      </c>
      <c r="D72" s="15">
        <v>0.5</v>
      </c>
      <c r="E72" s="15">
        <v>0.5</v>
      </c>
      <c r="F72" s="15">
        <v>0.65</v>
      </c>
      <c r="G72" s="15">
        <v>0.65</v>
      </c>
      <c r="H72" s="15">
        <v>0.85</v>
      </c>
      <c r="I72" s="15">
        <v>0.85</v>
      </c>
      <c r="J72" s="15">
        <v>0.85</v>
      </c>
      <c r="K72" s="15">
        <v>0.85</v>
      </c>
      <c r="L72" s="15">
        <v>0.85</v>
      </c>
      <c r="M72" s="15">
        <v>0.85</v>
      </c>
      <c r="N72" s="15">
        <v>0.83</v>
      </c>
      <c r="O72" s="15">
        <v>0.85</v>
      </c>
      <c r="P72" s="15">
        <v>0.85</v>
      </c>
      <c r="Q72" s="15">
        <v>0.85</v>
      </c>
      <c r="R72" s="15">
        <v>0.86</v>
      </c>
      <c r="S72" s="15">
        <v>0.86</v>
      </c>
      <c r="T72" s="15">
        <v>0.84</v>
      </c>
      <c r="U72" s="15">
        <v>0.83</v>
      </c>
      <c r="V72" s="15">
        <v>0.83</v>
      </c>
      <c r="W72" s="15">
        <v>0.82</v>
      </c>
      <c r="X72" s="15">
        <v>0.81</v>
      </c>
      <c r="Y72" s="15">
        <v>0.8</v>
      </c>
      <c r="Z72" s="15">
        <v>0.79</v>
      </c>
      <c r="AA72" s="15">
        <v>0.78</v>
      </c>
      <c r="AB72" s="15">
        <v>0.77</v>
      </c>
      <c r="AC72" s="15">
        <v>0.77</v>
      </c>
      <c r="AD72" s="15">
        <v>0.76</v>
      </c>
      <c r="AE72" s="15">
        <v>0.75</v>
      </c>
      <c r="AF72" s="15">
        <v>0.74</v>
      </c>
      <c r="AG72" s="15">
        <v>0.75</v>
      </c>
      <c r="AH72" s="15">
        <v>0.75</v>
      </c>
      <c r="AI72" s="15">
        <v>0.75</v>
      </c>
      <c r="AJ72" s="15">
        <v>0.75</v>
      </c>
      <c r="AK72" s="15">
        <v>0.75</v>
      </c>
      <c r="AL72" s="15">
        <v>0.75</v>
      </c>
      <c r="AM72" s="15">
        <v>0.75</v>
      </c>
      <c r="AN72" s="15">
        <v>0.75</v>
      </c>
      <c r="AO72" s="15">
        <v>0.75</v>
      </c>
      <c r="AP72" s="61">
        <v>0.75</v>
      </c>
      <c r="AQ72" s="61">
        <v>0.75</v>
      </c>
      <c r="AR72" s="61">
        <v>0.75</v>
      </c>
      <c r="AS72" s="61">
        <v>0.75</v>
      </c>
      <c r="AT72" s="82">
        <v>0.75</v>
      </c>
      <c r="AU72" s="82">
        <v>0.75</v>
      </c>
      <c r="AV72" s="82">
        <v>0.75</v>
      </c>
    </row>
    <row r="73" spans="1:48" s="72" customFormat="1" x14ac:dyDescent="0.2">
      <c r="A73" s="70"/>
      <c r="B73" s="70" t="s">
        <v>71</v>
      </c>
      <c r="C73" s="70">
        <v>5</v>
      </c>
      <c r="D73" s="70">
        <v>7</v>
      </c>
      <c r="E73" s="70">
        <v>10</v>
      </c>
      <c r="F73" s="70">
        <v>11</v>
      </c>
      <c r="G73" s="70">
        <v>11</v>
      </c>
      <c r="H73" s="70">
        <v>21</v>
      </c>
      <c r="I73" s="70">
        <v>23</v>
      </c>
      <c r="J73" s="70">
        <v>32</v>
      </c>
      <c r="K73" s="70">
        <v>34</v>
      </c>
      <c r="L73" s="70">
        <v>34</v>
      </c>
      <c r="M73" s="70">
        <v>36</v>
      </c>
      <c r="N73" s="70">
        <v>36</v>
      </c>
      <c r="O73" s="70">
        <v>37</v>
      </c>
      <c r="P73" s="70">
        <v>39</v>
      </c>
      <c r="Q73" s="70">
        <v>39</v>
      </c>
      <c r="R73" s="71">
        <v>39</v>
      </c>
      <c r="S73" s="72">
        <v>39</v>
      </c>
      <c r="T73" s="72">
        <v>39</v>
      </c>
      <c r="U73" s="72">
        <v>41</v>
      </c>
      <c r="V73" s="72">
        <v>41</v>
      </c>
      <c r="W73" s="72">
        <v>46</v>
      </c>
      <c r="X73" s="72">
        <v>49</v>
      </c>
      <c r="Y73" s="72">
        <v>50</v>
      </c>
      <c r="Z73" s="72">
        <v>50</v>
      </c>
      <c r="AA73" s="72">
        <v>54</v>
      </c>
      <c r="AB73" s="72">
        <v>56</v>
      </c>
      <c r="AC73" s="72">
        <v>67</v>
      </c>
      <c r="AD73" s="72">
        <v>69</v>
      </c>
      <c r="AE73" s="72">
        <v>69</v>
      </c>
      <c r="AF73" s="72">
        <v>61</v>
      </c>
      <c r="AG73" s="72">
        <v>63</v>
      </c>
      <c r="AH73" s="72">
        <v>66</v>
      </c>
      <c r="AI73" s="72">
        <v>70</v>
      </c>
      <c r="AJ73" s="72">
        <v>72</v>
      </c>
      <c r="AK73" s="72">
        <v>79</v>
      </c>
      <c r="AL73" s="72">
        <v>84</v>
      </c>
      <c r="AM73" s="72">
        <v>89</v>
      </c>
      <c r="AN73" s="72">
        <v>85</v>
      </c>
      <c r="AO73" s="72">
        <v>87</v>
      </c>
      <c r="AP73" s="72">
        <v>90</v>
      </c>
      <c r="AQ73" s="38">
        <v>91</v>
      </c>
      <c r="AR73" s="38">
        <v>94</v>
      </c>
      <c r="AS73" s="38">
        <v>90</v>
      </c>
      <c r="AT73" s="97">
        <v>90</v>
      </c>
      <c r="AU73" s="97">
        <v>90</v>
      </c>
      <c r="AV73" s="97">
        <v>90</v>
      </c>
    </row>
    <row r="74" spans="1:48" x14ac:dyDescent="0.2">
      <c r="A74" s="1"/>
      <c r="B74" s="1" t="s">
        <v>72</v>
      </c>
      <c r="C74" s="1">
        <v>0</v>
      </c>
      <c r="D74" s="1">
        <v>0</v>
      </c>
      <c r="E74" s="1">
        <v>0</v>
      </c>
      <c r="F74" s="1">
        <v>0</v>
      </c>
      <c r="G74" s="1">
        <v>6</v>
      </c>
      <c r="H74" s="1">
        <v>7</v>
      </c>
      <c r="I74" s="1">
        <v>5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5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 s="38">
        <v>0</v>
      </c>
      <c r="AN74" s="38">
        <v>0</v>
      </c>
      <c r="AO74" s="38">
        <v>0</v>
      </c>
      <c r="AP74" s="38">
        <v>0</v>
      </c>
      <c r="AQ74" s="38">
        <v>0</v>
      </c>
      <c r="AR74" s="38">
        <v>0</v>
      </c>
      <c r="AS74" s="38">
        <v>0</v>
      </c>
      <c r="AT74" s="58">
        <v>0</v>
      </c>
      <c r="AU74" s="58">
        <v>0</v>
      </c>
      <c r="AV74" s="58">
        <v>0</v>
      </c>
    </row>
    <row r="75" spans="1:48" x14ac:dyDescent="0.2">
      <c r="A75" s="1"/>
      <c r="B75" s="1" t="s">
        <v>73</v>
      </c>
      <c r="C75" s="1"/>
      <c r="D75" s="1"/>
      <c r="E75" s="1">
        <v>149</v>
      </c>
      <c r="F75" s="1">
        <v>171</v>
      </c>
      <c r="G75" s="1">
        <v>171</v>
      </c>
      <c r="H75" s="1">
        <v>652</v>
      </c>
      <c r="I75" s="1">
        <v>742</v>
      </c>
      <c r="J75" s="1">
        <v>1146</v>
      </c>
      <c r="K75" s="1">
        <v>1236</v>
      </c>
      <c r="L75" s="1">
        <v>1225</v>
      </c>
      <c r="M75" s="1">
        <v>1355</v>
      </c>
      <c r="N75" s="1">
        <v>1303</v>
      </c>
      <c r="O75" s="1">
        <v>1338</v>
      </c>
      <c r="P75" s="1">
        <v>1483</v>
      </c>
      <c r="Q75" s="1">
        <v>1483</v>
      </c>
      <c r="R75" s="5">
        <v>1483</v>
      </c>
      <c r="S75">
        <v>1483</v>
      </c>
      <c r="T75">
        <v>1467</v>
      </c>
      <c r="U75">
        <v>1460</v>
      </c>
      <c r="V75">
        <v>1446</v>
      </c>
      <c r="W75">
        <v>1653</v>
      </c>
      <c r="X75">
        <v>1591</v>
      </c>
      <c r="Y75">
        <v>1884</v>
      </c>
      <c r="Z75">
        <v>1732</v>
      </c>
      <c r="AA75">
        <v>1848</v>
      </c>
      <c r="AB75">
        <v>1932</v>
      </c>
      <c r="AC75">
        <v>2455</v>
      </c>
      <c r="AD75">
        <v>2581</v>
      </c>
      <c r="AE75">
        <v>2415</v>
      </c>
      <c r="AF75">
        <v>2566</v>
      </c>
      <c r="AG75">
        <v>2332</v>
      </c>
      <c r="AH75">
        <v>2340</v>
      </c>
      <c r="AI75">
        <v>2362</v>
      </c>
      <c r="AJ75">
        <v>2430</v>
      </c>
      <c r="AK75">
        <v>3371</v>
      </c>
      <c r="AL75">
        <v>3090</v>
      </c>
      <c r="AM75" s="38">
        <v>3141</v>
      </c>
      <c r="AN75" s="38">
        <v>2957</v>
      </c>
      <c r="AO75" s="38">
        <v>3039</v>
      </c>
      <c r="AP75" s="38">
        <v>3408</v>
      </c>
      <c r="AQ75" s="38">
        <v>3651</v>
      </c>
      <c r="AR75" s="38">
        <v>3575</v>
      </c>
      <c r="AS75" s="38">
        <v>3115</v>
      </c>
      <c r="AT75" s="58">
        <v>3115</v>
      </c>
      <c r="AU75" s="58">
        <v>3241</v>
      </c>
      <c r="AV75" s="58">
        <v>3130</v>
      </c>
    </row>
    <row r="76" spans="1:48" x14ac:dyDescent="0.2">
      <c r="A76" s="1"/>
      <c r="B76" s="1" t="s">
        <v>74</v>
      </c>
      <c r="C76" s="1">
        <v>1</v>
      </c>
      <c r="D76" s="1">
        <v>1</v>
      </c>
      <c r="E76" s="1">
        <v>1</v>
      </c>
      <c r="F76" s="1">
        <v>1</v>
      </c>
      <c r="G76" s="1">
        <v>1</v>
      </c>
      <c r="H76" s="1">
        <v>9</v>
      </c>
      <c r="I76" s="1">
        <v>9</v>
      </c>
      <c r="J76" s="1">
        <v>9</v>
      </c>
      <c r="K76" s="1">
        <v>9</v>
      </c>
      <c r="L76" s="1">
        <v>9</v>
      </c>
      <c r="M76" s="1">
        <v>4</v>
      </c>
      <c r="N76" s="1">
        <v>3</v>
      </c>
      <c r="O76" s="1">
        <v>3</v>
      </c>
      <c r="P76" s="1">
        <v>3</v>
      </c>
      <c r="Q76" s="1">
        <v>3</v>
      </c>
      <c r="R76" s="5">
        <v>3</v>
      </c>
      <c r="S76">
        <v>3</v>
      </c>
      <c r="T76">
        <v>8</v>
      </c>
      <c r="U76">
        <v>20</v>
      </c>
      <c r="V76">
        <v>19</v>
      </c>
      <c r="W76">
        <v>21</v>
      </c>
      <c r="X76">
        <v>23</v>
      </c>
      <c r="Y76">
        <v>27</v>
      </c>
      <c r="Z76">
        <v>27</v>
      </c>
      <c r="AA76">
        <v>33</v>
      </c>
      <c r="AB76">
        <v>33</v>
      </c>
      <c r="AC76">
        <v>40</v>
      </c>
      <c r="AD76">
        <v>41</v>
      </c>
      <c r="AE76">
        <v>38</v>
      </c>
      <c r="AF76">
        <v>41</v>
      </c>
      <c r="AG76">
        <v>43</v>
      </c>
      <c r="AH76">
        <v>43</v>
      </c>
      <c r="AI76">
        <v>45</v>
      </c>
      <c r="AJ76">
        <v>61</v>
      </c>
      <c r="AK76">
        <v>71</v>
      </c>
      <c r="AL76">
        <v>81</v>
      </c>
      <c r="AM76" s="38">
        <v>89</v>
      </c>
      <c r="AN76" s="38">
        <v>85</v>
      </c>
      <c r="AO76" s="38">
        <v>87</v>
      </c>
      <c r="AP76" s="38">
        <v>90</v>
      </c>
      <c r="AQ76" s="38">
        <v>91</v>
      </c>
      <c r="AR76" s="38">
        <v>94</v>
      </c>
      <c r="AS76" s="38">
        <v>90</v>
      </c>
      <c r="AT76" s="58">
        <v>90</v>
      </c>
      <c r="AU76" s="58">
        <v>90</v>
      </c>
      <c r="AV76" s="58">
        <v>90</v>
      </c>
    </row>
    <row r="77" spans="1:48" x14ac:dyDescent="0.2">
      <c r="A77" s="1"/>
      <c r="B77" s="1" t="s">
        <v>135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5"/>
      <c r="AM77" s="38"/>
      <c r="AN77" s="38"/>
      <c r="AO77" s="38"/>
      <c r="AP77" s="38"/>
      <c r="AQ77" s="38"/>
      <c r="AS77" s="38"/>
      <c r="AU77" s="86"/>
      <c r="AV77" s="86"/>
    </row>
    <row r="78" spans="1:48" x14ac:dyDescent="0.2">
      <c r="AQ78" s="38"/>
      <c r="AS78" s="38"/>
      <c r="AU78" s="86"/>
      <c r="AV78" s="86"/>
    </row>
    <row r="79" spans="1:48" ht="15.75" x14ac:dyDescent="0.25">
      <c r="A79" s="2" t="s">
        <v>75</v>
      </c>
      <c r="B79" s="2" t="s">
        <v>76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5"/>
      <c r="AQ79" s="38"/>
      <c r="AS79" s="38"/>
      <c r="AU79" s="86"/>
      <c r="AV79" s="86"/>
    </row>
    <row r="80" spans="1:48" ht="15.75" x14ac:dyDescent="0.25">
      <c r="A80" s="2"/>
      <c r="B80" s="19" t="s">
        <v>123</v>
      </c>
      <c r="C80" s="1" t="s">
        <v>124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5"/>
      <c r="AC80" s="18" t="s">
        <v>125</v>
      </c>
      <c r="AD80" s="18" t="s">
        <v>125</v>
      </c>
      <c r="AE80" s="18" t="s">
        <v>125</v>
      </c>
      <c r="AF80" s="18" t="s">
        <v>125</v>
      </c>
      <c r="AG80" s="18" t="s">
        <v>125</v>
      </c>
      <c r="AH80" s="18" t="s">
        <v>125</v>
      </c>
      <c r="AI80" s="18" t="s">
        <v>125</v>
      </c>
      <c r="AJ80" s="18" t="s">
        <v>125</v>
      </c>
      <c r="AK80" s="18" t="s">
        <v>125</v>
      </c>
      <c r="AL80" s="18" t="s">
        <v>125</v>
      </c>
      <c r="AM80" s="18" t="s">
        <v>125</v>
      </c>
      <c r="AN80" s="18" t="s">
        <v>125</v>
      </c>
      <c r="AO80" s="18" t="s">
        <v>125</v>
      </c>
      <c r="AP80" s="18" t="s">
        <v>125</v>
      </c>
      <c r="AQ80" s="62" t="s">
        <v>125</v>
      </c>
      <c r="AR80" s="62" t="s">
        <v>125</v>
      </c>
      <c r="AS80" s="62" t="s">
        <v>125</v>
      </c>
      <c r="AT80" s="67" t="s">
        <v>125</v>
      </c>
      <c r="AU80" s="67" t="s">
        <v>125</v>
      </c>
      <c r="AV80" s="67" t="s">
        <v>125</v>
      </c>
    </row>
    <row r="81" spans="1:48" x14ac:dyDescent="0.2">
      <c r="A81" s="1"/>
      <c r="B81" s="1" t="s">
        <v>77</v>
      </c>
      <c r="C81" s="7">
        <v>0.5</v>
      </c>
      <c r="D81" s="7">
        <v>0.5</v>
      </c>
      <c r="E81" s="7">
        <v>0.5</v>
      </c>
      <c r="F81" s="7">
        <v>0.5</v>
      </c>
      <c r="G81" s="7">
        <v>0.5</v>
      </c>
      <c r="H81" s="7">
        <v>0.25</v>
      </c>
      <c r="I81" s="7">
        <v>0.25</v>
      </c>
      <c r="J81" s="7">
        <v>0.25</v>
      </c>
      <c r="K81" s="7">
        <v>0.25</v>
      </c>
      <c r="L81" s="7">
        <v>0.25</v>
      </c>
      <c r="M81" s="7">
        <v>0.25</v>
      </c>
      <c r="N81" s="7">
        <v>0.25</v>
      </c>
      <c r="O81" s="7">
        <v>0.25</v>
      </c>
      <c r="P81" s="7">
        <v>0.25</v>
      </c>
      <c r="Q81" s="7">
        <v>0.3</v>
      </c>
      <c r="R81" s="7">
        <v>0.35</v>
      </c>
      <c r="S81" s="7">
        <v>0.35</v>
      </c>
      <c r="T81" s="7">
        <v>0.4</v>
      </c>
      <c r="U81" s="7">
        <v>0.35</v>
      </c>
      <c r="V81" s="7">
        <v>0.35</v>
      </c>
      <c r="W81" s="7">
        <v>0.35</v>
      </c>
      <c r="X81" s="7">
        <v>0.35</v>
      </c>
      <c r="Y81" s="7">
        <v>0.35</v>
      </c>
      <c r="Z81" s="7">
        <v>0.35</v>
      </c>
      <c r="AA81" s="7">
        <v>0.35</v>
      </c>
      <c r="AB81" s="7">
        <v>0.35</v>
      </c>
      <c r="AC81" s="7">
        <v>0.35</v>
      </c>
      <c r="AD81" s="7">
        <v>0.35</v>
      </c>
      <c r="AE81" s="7">
        <v>0.5</v>
      </c>
      <c r="AF81" s="7">
        <v>0.5</v>
      </c>
      <c r="AG81" s="7">
        <v>0.5</v>
      </c>
      <c r="AH81" s="7">
        <v>0.5</v>
      </c>
      <c r="AI81" s="7">
        <v>0.5</v>
      </c>
      <c r="AJ81" s="7">
        <v>0.5</v>
      </c>
      <c r="AK81" s="7">
        <v>0.5</v>
      </c>
      <c r="AL81" s="7">
        <v>0.5</v>
      </c>
      <c r="AM81" s="7">
        <v>0.6</v>
      </c>
      <c r="AN81" s="7">
        <v>0.6</v>
      </c>
      <c r="AO81" s="7">
        <v>0.6</v>
      </c>
      <c r="AP81" s="7">
        <v>0.6</v>
      </c>
      <c r="AQ81" s="35">
        <v>0.6</v>
      </c>
      <c r="AR81" s="35">
        <v>0.6</v>
      </c>
      <c r="AS81" s="35">
        <v>0.5</v>
      </c>
      <c r="AT81" s="64">
        <v>0.5</v>
      </c>
      <c r="AU81" s="64">
        <v>0.5</v>
      </c>
      <c r="AV81" s="64">
        <v>0.5</v>
      </c>
    </row>
    <row r="82" spans="1:48" x14ac:dyDescent="0.2">
      <c r="A82" s="1"/>
      <c r="B82" s="1" t="s">
        <v>78</v>
      </c>
      <c r="C82" s="7">
        <v>0.43</v>
      </c>
      <c r="D82" s="7">
        <v>0.43</v>
      </c>
      <c r="E82" s="7">
        <v>0.43</v>
      </c>
      <c r="F82" s="7">
        <v>0.43</v>
      </c>
      <c r="G82" s="7">
        <v>0.43</v>
      </c>
      <c r="H82" s="7">
        <v>0.25</v>
      </c>
      <c r="I82" s="7">
        <v>0.25</v>
      </c>
      <c r="J82" s="7">
        <v>0.25</v>
      </c>
      <c r="K82" s="7">
        <v>0.25</v>
      </c>
      <c r="L82" s="7">
        <v>0.25</v>
      </c>
      <c r="M82" s="7">
        <v>0.25</v>
      </c>
      <c r="N82" s="7">
        <v>0.25</v>
      </c>
      <c r="O82" s="7">
        <v>0.25</v>
      </c>
      <c r="P82" s="7">
        <v>0.25</v>
      </c>
      <c r="Q82" s="7">
        <v>0.28999999999999998</v>
      </c>
      <c r="R82" s="7">
        <v>0.28999999999999998</v>
      </c>
      <c r="S82" s="7">
        <v>0.28999999999999998</v>
      </c>
      <c r="T82" s="7">
        <v>0.4</v>
      </c>
      <c r="U82" s="7">
        <v>0.33</v>
      </c>
      <c r="V82" s="7">
        <v>0.33</v>
      </c>
      <c r="W82" s="7">
        <v>0.33</v>
      </c>
      <c r="X82" s="7">
        <v>0.33</v>
      </c>
      <c r="Y82" s="7">
        <v>0.33</v>
      </c>
      <c r="Z82" s="7">
        <v>0.33</v>
      </c>
      <c r="AA82" s="7">
        <v>0.33</v>
      </c>
      <c r="AB82" s="7">
        <v>0.33</v>
      </c>
      <c r="AC82" s="7">
        <v>0.33</v>
      </c>
      <c r="AD82" s="7">
        <v>0.33</v>
      </c>
      <c r="AE82" s="7">
        <v>0.5</v>
      </c>
      <c r="AF82" s="7">
        <v>0.5</v>
      </c>
      <c r="AG82" s="7">
        <v>0.5</v>
      </c>
      <c r="AH82" s="7">
        <v>0.5</v>
      </c>
      <c r="AI82" s="7">
        <v>0.5</v>
      </c>
      <c r="AJ82" s="7">
        <v>0.5</v>
      </c>
      <c r="AK82" s="7">
        <v>0.5</v>
      </c>
      <c r="AL82" s="7">
        <v>0.5</v>
      </c>
      <c r="AM82" s="7">
        <v>0.6</v>
      </c>
      <c r="AN82" s="7">
        <v>0.6</v>
      </c>
      <c r="AO82" s="7">
        <v>0.6</v>
      </c>
      <c r="AP82" s="7">
        <v>0.6</v>
      </c>
      <c r="AQ82" s="35">
        <v>0.6</v>
      </c>
      <c r="AR82" s="35">
        <v>0.6</v>
      </c>
      <c r="AS82" s="35">
        <v>0.5</v>
      </c>
      <c r="AT82" s="64">
        <v>0.5</v>
      </c>
      <c r="AU82" s="64">
        <v>0.5</v>
      </c>
      <c r="AV82" s="64">
        <v>0.5</v>
      </c>
    </row>
    <row r="83" spans="1:48" x14ac:dyDescent="0.2">
      <c r="A83" s="1"/>
      <c r="B83" s="1" t="s">
        <v>79</v>
      </c>
      <c r="C83" s="7">
        <v>20</v>
      </c>
      <c r="D83" s="7">
        <v>20</v>
      </c>
      <c r="E83" s="7">
        <v>20</v>
      </c>
      <c r="F83" s="7">
        <v>20</v>
      </c>
      <c r="G83" s="7">
        <v>20</v>
      </c>
      <c r="H83" s="7">
        <v>20</v>
      </c>
      <c r="I83" s="7">
        <v>10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>
        <v>20</v>
      </c>
      <c r="AN83" s="7">
        <v>20</v>
      </c>
      <c r="AO83" s="7">
        <v>20</v>
      </c>
      <c r="AP83" s="7">
        <v>20</v>
      </c>
      <c r="AQ83" s="35">
        <v>20</v>
      </c>
      <c r="AR83" s="35">
        <v>20</v>
      </c>
      <c r="AS83" s="35">
        <v>17</v>
      </c>
      <c r="AT83" s="64">
        <v>17</v>
      </c>
      <c r="AU83" s="64">
        <v>17</v>
      </c>
      <c r="AV83" s="64">
        <v>17</v>
      </c>
    </row>
    <row r="84" spans="1:48" x14ac:dyDescent="0.2">
      <c r="A84" s="1"/>
      <c r="B84" s="1" t="s">
        <v>80</v>
      </c>
      <c r="C84" s="7"/>
      <c r="D84" s="7"/>
      <c r="E84" s="7"/>
      <c r="F84" s="7"/>
      <c r="G84" s="7"/>
      <c r="H84" s="7"/>
      <c r="I84" s="7"/>
      <c r="J84" s="7">
        <v>40</v>
      </c>
      <c r="K84" s="7">
        <v>40</v>
      </c>
      <c r="L84" s="7">
        <v>40</v>
      </c>
      <c r="M84" s="7">
        <v>40</v>
      </c>
      <c r="N84" s="7">
        <v>40</v>
      </c>
      <c r="O84" s="7">
        <v>40</v>
      </c>
      <c r="P84" s="7">
        <v>40</v>
      </c>
      <c r="Q84" s="7">
        <v>48</v>
      </c>
      <c r="R84" s="7">
        <v>48</v>
      </c>
      <c r="S84" s="7">
        <v>48</v>
      </c>
      <c r="T84" s="7">
        <v>55</v>
      </c>
      <c r="U84" s="7">
        <v>49</v>
      </c>
      <c r="V84" s="7">
        <v>49</v>
      </c>
      <c r="W84" s="7">
        <v>49</v>
      </c>
      <c r="X84" s="7">
        <v>49</v>
      </c>
      <c r="Y84" s="7">
        <v>49</v>
      </c>
      <c r="Z84" s="7">
        <v>49</v>
      </c>
      <c r="AA84" s="7">
        <v>49</v>
      </c>
      <c r="AB84" s="7">
        <v>49</v>
      </c>
      <c r="AC84" s="7">
        <v>49</v>
      </c>
      <c r="AD84" s="7">
        <v>49</v>
      </c>
      <c r="AE84" s="7">
        <v>65</v>
      </c>
      <c r="AF84" s="7">
        <v>65</v>
      </c>
      <c r="AG84" s="7">
        <v>65</v>
      </c>
      <c r="AH84" s="7">
        <v>65</v>
      </c>
      <c r="AI84" s="7">
        <v>65</v>
      </c>
      <c r="AJ84" s="7">
        <v>65</v>
      </c>
      <c r="AK84" s="7">
        <v>65</v>
      </c>
      <c r="AL84" s="7">
        <v>65</v>
      </c>
      <c r="AM84" s="7">
        <v>80</v>
      </c>
      <c r="AN84" s="7">
        <v>80</v>
      </c>
      <c r="AO84" s="7">
        <v>80</v>
      </c>
      <c r="AP84" s="7">
        <v>80</v>
      </c>
      <c r="AQ84" s="35">
        <v>80</v>
      </c>
      <c r="AR84" s="35">
        <v>80</v>
      </c>
      <c r="AS84" s="35">
        <v>65</v>
      </c>
      <c r="AT84" s="64">
        <v>65</v>
      </c>
      <c r="AU84" s="64">
        <v>65</v>
      </c>
      <c r="AV84" s="64">
        <v>65</v>
      </c>
    </row>
    <row r="85" spans="1:48" x14ac:dyDescent="0.2">
      <c r="A85" s="1"/>
      <c r="B85" s="1" t="s">
        <v>81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7">
        <v>29</v>
      </c>
      <c r="V85" s="7">
        <v>29</v>
      </c>
      <c r="W85" s="7">
        <v>29</v>
      </c>
      <c r="X85" s="7">
        <v>29</v>
      </c>
      <c r="Y85" s="7">
        <v>29</v>
      </c>
      <c r="Z85" s="7">
        <v>29</v>
      </c>
      <c r="AA85" s="7">
        <v>29</v>
      </c>
      <c r="AB85" s="7">
        <v>29</v>
      </c>
      <c r="AC85" s="7">
        <v>29</v>
      </c>
      <c r="AD85" s="7">
        <v>29</v>
      </c>
      <c r="AE85" s="7">
        <v>60</v>
      </c>
      <c r="AF85" s="16" t="s">
        <v>92</v>
      </c>
      <c r="AG85" s="16" t="s">
        <v>92</v>
      </c>
      <c r="AH85" s="16" t="s">
        <v>92</v>
      </c>
      <c r="AI85" s="16" t="s">
        <v>92</v>
      </c>
      <c r="AJ85" s="16" t="s">
        <v>92</v>
      </c>
      <c r="AK85" s="16" t="s">
        <v>92</v>
      </c>
      <c r="AL85" s="16" t="s">
        <v>92</v>
      </c>
      <c r="AM85" s="7">
        <v>75</v>
      </c>
      <c r="AN85" s="7">
        <v>75</v>
      </c>
      <c r="AO85" s="7">
        <v>75</v>
      </c>
      <c r="AP85" s="7">
        <v>75</v>
      </c>
      <c r="AQ85" s="35">
        <v>75</v>
      </c>
      <c r="AR85" s="35">
        <v>75</v>
      </c>
      <c r="AS85" s="35">
        <v>60</v>
      </c>
      <c r="AT85" s="64">
        <v>60</v>
      </c>
      <c r="AU85" s="64">
        <v>60</v>
      </c>
      <c r="AV85" s="64">
        <v>60</v>
      </c>
    </row>
    <row r="86" spans="1:48" x14ac:dyDescent="0.2">
      <c r="A86" s="1"/>
      <c r="B86" s="1" t="s">
        <v>82</v>
      </c>
      <c r="C86" s="7">
        <v>0.5</v>
      </c>
      <c r="D86" s="7">
        <v>0.5</v>
      </c>
      <c r="E86" s="7">
        <v>0.5</v>
      </c>
      <c r="F86" s="7">
        <v>0.5</v>
      </c>
      <c r="G86" s="7">
        <v>0.5</v>
      </c>
      <c r="H86" s="7">
        <v>0.5</v>
      </c>
      <c r="I86" s="7">
        <v>0.5</v>
      </c>
      <c r="J86" s="7">
        <v>0.5</v>
      </c>
      <c r="K86" s="16" t="s">
        <v>83</v>
      </c>
      <c r="L86" s="7">
        <v>0.6</v>
      </c>
      <c r="M86" s="7">
        <v>0.6</v>
      </c>
      <c r="N86" s="7">
        <v>0.6</v>
      </c>
      <c r="O86" s="7">
        <v>0.6</v>
      </c>
      <c r="P86" s="7">
        <v>0.6</v>
      </c>
      <c r="Q86" s="7">
        <v>0.7</v>
      </c>
      <c r="R86" s="7">
        <v>0.75</v>
      </c>
      <c r="S86" s="7">
        <v>0.75</v>
      </c>
      <c r="T86" s="7">
        <v>0.9</v>
      </c>
      <c r="U86" s="7">
        <v>0.75</v>
      </c>
      <c r="V86" s="7">
        <v>0.75</v>
      </c>
      <c r="W86" s="7">
        <v>0.75</v>
      </c>
      <c r="X86" s="7">
        <v>0.75</v>
      </c>
      <c r="Y86" s="7">
        <v>0.75</v>
      </c>
      <c r="Z86" s="7">
        <v>0.75</v>
      </c>
      <c r="AA86" s="7">
        <v>0.75</v>
      </c>
      <c r="AB86" s="7">
        <v>0.75</v>
      </c>
      <c r="AC86" s="7">
        <v>0.75</v>
      </c>
      <c r="AD86" s="7">
        <v>0.75</v>
      </c>
      <c r="AE86" s="7">
        <v>1</v>
      </c>
      <c r="AF86" s="7">
        <v>1</v>
      </c>
      <c r="AG86" s="7">
        <v>1</v>
      </c>
      <c r="AH86" s="7">
        <v>1</v>
      </c>
      <c r="AI86" s="7">
        <v>1</v>
      </c>
      <c r="AJ86" s="7">
        <v>1</v>
      </c>
      <c r="AK86" s="7">
        <v>1</v>
      </c>
      <c r="AL86" s="7">
        <v>1</v>
      </c>
      <c r="AM86" s="7">
        <v>1.25</v>
      </c>
      <c r="AN86" s="7">
        <v>1.25</v>
      </c>
      <c r="AO86" s="7">
        <v>1.25</v>
      </c>
      <c r="AP86" s="7">
        <v>1.25</v>
      </c>
      <c r="AQ86" s="35">
        <v>1.25</v>
      </c>
      <c r="AR86" s="35">
        <v>1.25</v>
      </c>
      <c r="AS86" s="35">
        <v>1</v>
      </c>
      <c r="AT86" s="64">
        <v>1</v>
      </c>
      <c r="AU86" s="64">
        <v>1</v>
      </c>
      <c r="AV86" s="64">
        <v>1</v>
      </c>
    </row>
    <row r="87" spans="1:48" x14ac:dyDescent="0.2">
      <c r="A87" s="1"/>
      <c r="B87" s="1" t="s">
        <v>84</v>
      </c>
      <c r="C87" s="13">
        <v>0.42499999999999999</v>
      </c>
      <c r="D87" s="13">
        <v>0.42499999999999999</v>
      </c>
      <c r="E87" s="13">
        <v>0.42499999999999999</v>
      </c>
      <c r="F87" s="13">
        <v>0.42499999999999999</v>
      </c>
      <c r="G87" s="13">
        <v>0.42499999999999999</v>
      </c>
      <c r="H87" s="13">
        <v>0.42499999999999999</v>
      </c>
      <c r="I87" s="13">
        <v>0.42499999999999999</v>
      </c>
      <c r="J87" s="13">
        <v>0.42499999999999999</v>
      </c>
      <c r="K87" s="17" t="s">
        <v>85</v>
      </c>
      <c r="L87" s="7">
        <v>0.55000000000000004</v>
      </c>
      <c r="M87" s="7">
        <v>0.55000000000000004</v>
      </c>
      <c r="N87" s="7">
        <v>0.55000000000000004</v>
      </c>
      <c r="O87" s="7">
        <v>0.55000000000000004</v>
      </c>
      <c r="P87" s="7">
        <v>0.55000000000000004</v>
      </c>
      <c r="Q87" s="7">
        <v>0.67</v>
      </c>
      <c r="R87" s="7">
        <v>0.67</v>
      </c>
      <c r="S87" s="7">
        <v>0.67</v>
      </c>
      <c r="T87" s="7">
        <v>0.83</v>
      </c>
      <c r="U87" s="7">
        <v>0.67</v>
      </c>
      <c r="V87" s="7">
        <v>0.67</v>
      </c>
      <c r="W87" s="7">
        <v>0.67</v>
      </c>
      <c r="X87" s="7">
        <v>0.67</v>
      </c>
      <c r="Y87" s="7">
        <v>0.67</v>
      </c>
      <c r="Z87" s="7">
        <v>0.67</v>
      </c>
      <c r="AA87" s="7">
        <v>0.67</v>
      </c>
      <c r="AB87" s="7">
        <v>0.67</v>
      </c>
      <c r="AC87" s="7">
        <v>0.67</v>
      </c>
      <c r="AD87" s="7">
        <v>0.67</v>
      </c>
      <c r="AE87" s="7">
        <v>1</v>
      </c>
      <c r="AF87" s="7">
        <v>1</v>
      </c>
      <c r="AG87" s="7">
        <v>1</v>
      </c>
      <c r="AH87" s="7">
        <v>1</v>
      </c>
      <c r="AI87" s="7">
        <v>1</v>
      </c>
      <c r="AJ87" s="7">
        <v>1</v>
      </c>
      <c r="AK87" s="7">
        <v>1</v>
      </c>
      <c r="AL87" s="7">
        <v>1</v>
      </c>
      <c r="AM87" s="7">
        <v>1.2</v>
      </c>
      <c r="AN87" s="7">
        <v>1.2</v>
      </c>
      <c r="AO87" s="7">
        <v>1.2</v>
      </c>
      <c r="AP87" s="7">
        <v>1.2</v>
      </c>
      <c r="AQ87" s="35">
        <v>1.2</v>
      </c>
      <c r="AR87" s="35">
        <v>1.2</v>
      </c>
      <c r="AS87" s="35">
        <v>1</v>
      </c>
      <c r="AT87" s="64">
        <v>1</v>
      </c>
      <c r="AU87" s="64">
        <v>1</v>
      </c>
      <c r="AV87" s="64">
        <v>1</v>
      </c>
    </row>
    <row r="88" spans="1:48" x14ac:dyDescent="0.2">
      <c r="A88" s="1"/>
      <c r="B88" s="1" t="s">
        <v>86</v>
      </c>
      <c r="C88" s="7">
        <v>20</v>
      </c>
      <c r="D88" s="7">
        <v>20</v>
      </c>
      <c r="E88" s="7">
        <v>20</v>
      </c>
      <c r="F88" s="7">
        <v>20</v>
      </c>
      <c r="G88" s="7">
        <v>20</v>
      </c>
      <c r="H88" s="7">
        <v>20</v>
      </c>
      <c r="I88" s="7">
        <v>20</v>
      </c>
      <c r="J88" s="7">
        <v>20</v>
      </c>
      <c r="K88" s="7">
        <v>20</v>
      </c>
      <c r="L88" s="7">
        <v>22</v>
      </c>
      <c r="M88" s="7">
        <v>22</v>
      </c>
      <c r="N88" s="7">
        <v>22</v>
      </c>
      <c r="O88" s="7">
        <v>22</v>
      </c>
      <c r="P88" s="7">
        <v>22</v>
      </c>
      <c r="Q88" s="7">
        <v>24</v>
      </c>
      <c r="R88" s="7">
        <v>25</v>
      </c>
      <c r="S88" s="7">
        <v>25</v>
      </c>
      <c r="T88" s="7">
        <v>30</v>
      </c>
      <c r="U88" s="7">
        <v>25</v>
      </c>
      <c r="V88" s="7">
        <v>25</v>
      </c>
      <c r="W88" s="7">
        <v>25</v>
      </c>
      <c r="X88" s="7">
        <v>25</v>
      </c>
      <c r="Y88" s="7">
        <v>25</v>
      </c>
      <c r="Z88" s="7">
        <v>25</v>
      </c>
      <c r="AA88" s="7">
        <v>25</v>
      </c>
      <c r="AB88" s="7">
        <v>25</v>
      </c>
      <c r="AC88" s="7">
        <v>25</v>
      </c>
      <c r="AD88" s="7">
        <v>25</v>
      </c>
      <c r="AE88" s="7">
        <v>35</v>
      </c>
      <c r="AF88" s="7">
        <v>35</v>
      </c>
      <c r="AG88" s="7">
        <v>35</v>
      </c>
      <c r="AH88" s="7">
        <v>35</v>
      </c>
      <c r="AI88" s="7">
        <v>35</v>
      </c>
      <c r="AJ88" s="7">
        <v>35</v>
      </c>
      <c r="AK88" s="7">
        <v>35</v>
      </c>
      <c r="AL88" s="7">
        <v>35</v>
      </c>
      <c r="AM88" s="7">
        <v>40</v>
      </c>
      <c r="AN88" s="7">
        <v>40</v>
      </c>
      <c r="AO88" s="7">
        <v>40</v>
      </c>
      <c r="AP88" s="7">
        <v>40</v>
      </c>
      <c r="AQ88" s="35">
        <v>40</v>
      </c>
      <c r="AR88" s="35">
        <v>40</v>
      </c>
      <c r="AS88" s="35">
        <v>35</v>
      </c>
      <c r="AT88" s="64">
        <v>35</v>
      </c>
      <c r="AU88" s="64">
        <v>35</v>
      </c>
      <c r="AV88" s="64">
        <v>35</v>
      </c>
    </row>
    <row r="89" spans="1:48" x14ac:dyDescent="0.2">
      <c r="A89" s="1"/>
      <c r="B89" s="1" t="s">
        <v>87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7">
        <v>99</v>
      </c>
      <c r="V89" s="7">
        <v>99</v>
      </c>
      <c r="W89" s="7">
        <v>99</v>
      </c>
      <c r="X89" s="7">
        <v>99</v>
      </c>
      <c r="Y89" s="7">
        <v>99</v>
      </c>
      <c r="Z89" s="7">
        <v>99</v>
      </c>
      <c r="AA89" s="7">
        <v>99</v>
      </c>
      <c r="AB89" s="7">
        <v>99</v>
      </c>
      <c r="AC89" s="7">
        <v>99</v>
      </c>
      <c r="AD89" s="7">
        <v>99</v>
      </c>
      <c r="AE89" s="7">
        <v>130</v>
      </c>
      <c r="AF89" s="7">
        <v>130</v>
      </c>
      <c r="AG89" s="7">
        <v>130</v>
      </c>
      <c r="AH89" s="7">
        <v>130</v>
      </c>
      <c r="AI89" s="7">
        <v>130</v>
      </c>
      <c r="AJ89" s="7">
        <v>130</v>
      </c>
      <c r="AK89" s="7">
        <v>130</v>
      </c>
      <c r="AL89" s="7">
        <v>130</v>
      </c>
      <c r="AM89" s="7">
        <v>160</v>
      </c>
      <c r="AN89" s="7">
        <v>160</v>
      </c>
      <c r="AO89" s="7">
        <v>160</v>
      </c>
      <c r="AP89" s="7">
        <v>160</v>
      </c>
      <c r="AQ89" s="35">
        <v>160</v>
      </c>
      <c r="AR89" s="35">
        <v>160</v>
      </c>
      <c r="AS89" s="35">
        <v>130</v>
      </c>
      <c r="AT89" s="64">
        <v>130</v>
      </c>
      <c r="AU89" s="64">
        <v>130</v>
      </c>
      <c r="AV89" s="64">
        <v>130</v>
      </c>
    </row>
    <row r="90" spans="1:48" x14ac:dyDescent="0.2">
      <c r="A90" s="1"/>
      <c r="B90" s="1" t="s">
        <v>88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7">
        <v>49</v>
      </c>
      <c r="V90" s="7">
        <v>49</v>
      </c>
      <c r="W90" s="7">
        <v>49</v>
      </c>
      <c r="X90" s="7">
        <v>49</v>
      </c>
      <c r="Y90" s="7">
        <v>49</v>
      </c>
      <c r="Z90" s="7">
        <v>49</v>
      </c>
      <c r="AA90" s="7">
        <v>49</v>
      </c>
      <c r="AB90" s="7">
        <v>49</v>
      </c>
      <c r="AC90" s="7">
        <v>49</v>
      </c>
      <c r="AD90" s="7">
        <v>49</v>
      </c>
      <c r="AE90" s="7">
        <v>120</v>
      </c>
      <c r="AF90" s="7">
        <v>120</v>
      </c>
      <c r="AG90" s="7">
        <v>120</v>
      </c>
      <c r="AH90" s="7">
        <v>120</v>
      </c>
      <c r="AI90" s="7">
        <v>120</v>
      </c>
      <c r="AJ90" s="7">
        <v>120</v>
      </c>
      <c r="AK90" s="7">
        <v>120</v>
      </c>
      <c r="AL90" s="7">
        <v>120</v>
      </c>
      <c r="AM90" s="7">
        <v>150</v>
      </c>
      <c r="AN90" s="7">
        <v>150</v>
      </c>
      <c r="AO90" s="7">
        <v>150</v>
      </c>
      <c r="AP90" s="7">
        <v>150</v>
      </c>
      <c r="AQ90" s="35">
        <v>150</v>
      </c>
      <c r="AR90" s="35">
        <v>150</v>
      </c>
      <c r="AS90" s="35">
        <v>120</v>
      </c>
      <c r="AT90" s="64">
        <v>120</v>
      </c>
      <c r="AU90" s="64">
        <v>120</v>
      </c>
      <c r="AV90" s="64">
        <v>120</v>
      </c>
    </row>
    <row r="91" spans="1:48" x14ac:dyDescent="0.2">
      <c r="A91" s="1"/>
      <c r="B91" s="1" t="s">
        <v>89</v>
      </c>
      <c r="C91" s="7">
        <v>0.75</v>
      </c>
      <c r="D91" s="7">
        <v>0.75</v>
      </c>
      <c r="E91" s="7">
        <v>0.75</v>
      </c>
      <c r="F91" s="7">
        <v>0.75</v>
      </c>
      <c r="G91" s="7">
        <v>0.75</v>
      </c>
      <c r="H91" s="7">
        <v>1.25</v>
      </c>
      <c r="I91" s="7">
        <v>1.25</v>
      </c>
      <c r="J91" s="7">
        <v>1.25</v>
      </c>
      <c r="K91" s="16" t="s">
        <v>90</v>
      </c>
      <c r="L91" s="7">
        <v>1.5</v>
      </c>
      <c r="M91" s="7">
        <v>1.5</v>
      </c>
      <c r="N91" s="7">
        <v>1.5</v>
      </c>
      <c r="O91" s="7">
        <v>1.5</v>
      </c>
      <c r="P91" s="7">
        <v>1.5</v>
      </c>
      <c r="Q91" s="7">
        <v>2</v>
      </c>
      <c r="R91" s="7">
        <v>1.5</v>
      </c>
      <c r="S91" s="7">
        <v>1.5</v>
      </c>
      <c r="T91" s="7">
        <v>1.75</v>
      </c>
      <c r="U91" s="7">
        <v>1.5</v>
      </c>
      <c r="V91" s="7">
        <v>1.5</v>
      </c>
      <c r="W91" s="7">
        <v>1.5</v>
      </c>
      <c r="X91" s="7">
        <v>1.5</v>
      </c>
      <c r="Y91" s="7">
        <v>1.5</v>
      </c>
      <c r="Z91" s="7">
        <v>1.5</v>
      </c>
      <c r="AA91" s="7">
        <v>1.5</v>
      </c>
      <c r="AB91" s="7">
        <v>1.5</v>
      </c>
      <c r="AC91" s="7">
        <v>1.5</v>
      </c>
      <c r="AD91" s="7">
        <v>1.5</v>
      </c>
      <c r="AE91" s="7">
        <v>2</v>
      </c>
      <c r="AF91" s="7">
        <v>2</v>
      </c>
      <c r="AG91" s="7">
        <v>2</v>
      </c>
      <c r="AH91" s="7">
        <v>2</v>
      </c>
      <c r="AI91" s="7">
        <v>2</v>
      </c>
      <c r="AJ91" s="7">
        <v>2</v>
      </c>
      <c r="AK91" s="7">
        <v>2</v>
      </c>
      <c r="AL91" s="7">
        <v>2</v>
      </c>
      <c r="AM91" s="7">
        <v>2</v>
      </c>
      <c r="AN91" s="7">
        <v>2</v>
      </c>
      <c r="AO91" s="7">
        <v>2</v>
      </c>
      <c r="AP91" s="7">
        <v>2</v>
      </c>
      <c r="AQ91" s="35">
        <v>2</v>
      </c>
      <c r="AR91" s="35">
        <v>2</v>
      </c>
      <c r="AS91" s="35">
        <v>2</v>
      </c>
      <c r="AT91" s="64">
        <v>2</v>
      </c>
      <c r="AU91" s="64">
        <v>2</v>
      </c>
      <c r="AV91" s="64">
        <v>2</v>
      </c>
    </row>
    <row r="92" spans="1:48" x14ac:dyDescent="0.2">
      <c r="A92" s="1"/>
      <c r="B92" s="1" t="s">
        <v>91</v>
      </c>
      <c r="C92" s="7">
        <v>0.75</v>
      </c>
      <c r="D92" s="7">
        <v>0.75</v>
      </c>
      <c r="E92" s="7">
        <v>0.75</v>
      </c>
      <c r="F92" s="7">
        <v>0.75</v>
      </c>
      <c r="G92" s="7">
        <v>0.75</v>
      </c>
      <c r="H92" s="7">
        <v>1.25</v>
      </c>
      <c r="I92" s="7">
        <v>1.25</v>
      </c>
      <c r="J92" s="7">
        <v>1.25</v>
      </c>
      <c r="K92" s="16" t="s">
        <v>90</v>
      </c>
      <c r="L92" s="7">
        <v>1.5</v>
      </c>
      <c r="M92" s="7">
        <v>1.5</v>
      </c>
      <c r="N92" s="7">
        <v>1.5</v>
      </c>
      <c r="O92" s="7">
        <v>1.5</v>
      </c>
      <c r="P92" s="7">
        <v>1.5</v>
      </c>
      <c r="Q92" s="7">
        <v>2</v>
      </c>
      <c r="R92" s="7">
        <v>1.5</v>
      </c>
      <c r="S92" s="7">
        <v>1.5</v>
      </c>
      <c r="T92" s="7">
        <v>2</v>
      </c>
      <c r="U92" s="7">
        <v>2</v>
      </c>
      <c r="V92" s="7">
        <v>2</v>
      </c>
      <c r="W92" s="7">
        <v>3</v>
      </c>
      <c r="X92" s="16" t="s">
        <v>92</v>
      </c>
      <c r="Y92" s="16" t="s">
        <v>92</v>
      </c>
      <c r="Z92" s="16" t="s">
        <v>92</v>
      </c>
      <c r="AA92" s="7" t="s">
        <v>92</v>
      </c>
      <c r="AB92" s="16" t="s">
        <v>92</v>
      </c>
      <c r="AC92" s="16" t="s">
        <v>92</v>
      </c>
      <c r="AD92" s="16" t="s">
        <v>92</v>
      </c>
      <c r="AE92" s="16" t="s">
        <v>92</v>
      </c>
      <c r="AF92" s="16" t="s">
        <v>92</v>
      </c>
      <c r="AG92" s="16" t="s">
        <v>92</v>
      </c>
      <c r="AH92" s="16" t="s">
        <v>92</v>
      </c>
      <c r="AI92" s="16" t="s">
        <v>92</v>
      </c>
      <c r="AJ92" s="16" t="s">
        <v>92</v>
      </c>
      <c r="AK92" s="16" t="s">
        <v>92</v>
      </c>
      <c r="AL92" s="16" t="s">
        <v>92</v>
      </c>
      <c r="AM92" s="40" t="s">
        <v>92</v>
      </c>
      <c r="AN92" s="40" t="s">
        <v>92</v>
      </c>
      <c r="AO92" s="40" t="s">
        <v>92</v>
      </c>
      <c r="AP92" s="40" t="s">
        <v>92</v>
      </c>
      <c r="AQ92" s="65" t="s">
        <v>92</v>
      </c>
      <c r="AR92" s="65" t="s">
        <v>92</v>
      </c>
      <c r="AS92" s="65" t="s">
        <v>92</v>
      </c>
      <c r="AT92" s="78" t="s">
        <v>92</v>
      </c>
      <c r="AU92" s="78" t="s">
        <v>92</v>
      </c>
      <c r="AV92" s="78" t="s">
        <v>92</v>
      </c>
    </row>
    <row r="93" spans="1:48" x14ac:dyDescent="0.2">
      <c r="A93" s="1"/>
      <c r="B93" s="1" t="s">
        <v>93</v>
      </c>
      <c r="C93" s="7">
        <v>0.75</v>
      </c>
      <c r="D93" s="7">
        <v>0.75</v>
      </c>
      <c r="E93" s="7">
        <v>0.75</v>
      </c>
      <c r="F93" s="7">
        <v>0.75</v>
      </c>
      <c r="G93" s="7">
        <v>0.75</v>
      </c>
      <c r="H93" s="7">
        <v>1</v>
      </c>
      <c r="I93" s="7">
        <v>1</v>
      </c>
      <c r="J93" s="7">
        <v>1</v>
      </c>
      <c r="K93" s="7">
        <v>1</v>
      </c>
      <c r="L93" s="7">
        <v>1.2</v>
      </c>
      <c r="M93" s="7">
        <v>1.2</v>
      </c>
      <c r="N93" s="7">
        <v>1.2</v>
      </c>
      <c r="O93" s="7">
        <v>1.2</v>
      </c>
      <c r="P93" s="7">
        <v>1.2</v>
      </c>
      <c r="Q93" s="7">
        <v>1.5</v>
      </c>
      <c r="R93" s="7">
        <v>1.34</v>
      </c>
      <c r="S93" s="7">
        <v>1.34</v>
      </c>
      <c r="T93" s="7">
        <v>1.66</v>
      </c>
      <c r="U93" s="7">
        <v>1.34</v>
      </c>
      <c r="V93" s="7">
        <v>1.34</v>
      </c>
      <c r="W93" s="7">
        <v>1.34</v>
      </c>
      <c r="X93" s="7">
        <v>1.34</v>
      </c>
      <c r="Y93" s="7">
        <v>1.34</v>
      </c>
      <c r="Z93" s="7">
        <v>1.34</v>
      </c>
      <c r="AA93" s="7">
        <v>1.34</v>
      </c>
      <c r="AB93" s="7">
        <v>1.34</v>
      </c>
      <c r="AC93" s="7">
        <v>1.34</v>
      </c>
      <c r="AD93" s="7">
        <v>1.34</v>
      </c>
      <c r="AE93" s="7">
        <v>2</v>
      </c>
      <c r="AF93" s="7">
        <v>2</v>
      </c>
      <c r="AG93" s="7">
        <v>2</v>
      </c>
      <c r="AH93" s="7">
        <v>2</v>
      </c>
      <c r="AI93" s="7">
        <v>2</v>
      </c>
      <c r="AJ93" s="7">
        <v>2</v>
      </c>
      <c r="AK93" s="7">
        <v>2</v>
      </c>
      <c r="AL93" s="7">
        <v>2</v>
      </c>
      <c r="AM93" s="7">
        <v>2.4</v>
      </c>
      <c r="AN93" s="7">
        <v>2.4</v>
      </c>
      <c r="AO93" s="7">
        <v>2.4</v>
      </c>
      <c r="AP93" s="7">
        <v>2.4</v>
      </c>
      <c r="AQ93" s="35">
        <v>2.4</v>
      </c>
      <c r="AR93" s="35">
        <v>2.4</v>
      </c>
      <c r="AS93" s="35">
        <v>2.4</v>
      </c>
      <c r="AT93" s="64">
        <v>2.4</v>
      </c>
      <c r="AU93" s="64">
        <v>2.4</v>
      </c>
      <c r="AV93" s="64">
        <v>2.4</v>
      </c>
    </row>
    <row r="94" spans="1:48" x14ac:dyDescent="0.2">
      <c r="A94" s="1"/>
      <c r="B94" s="1" t="s">
        <v>94</v>
      </c>
      <c r="C94" s="7">
        <v>0.75</v>
      </c>
      <c r="D94" s="7">
        <v>0.75</v>
      </c>
      <c r="E94" s="7">
        <v>0.75</v>
      </c>
      <c r="F94" s="7">
        <v>0.75</v>
      </c>
      <c r="G94" s="7">
        <v>0.75</v>
      </c>
      <c r="H94" s="7">
        <v>1</v>
      </c>
      <c r="I94" s="7">
        <v>1</v>
      </c>
      <c r="J94" s="7">
        <v>1</v>
      </c>
      <c r="K94" s="7">
        <v>1</v>
      </c>
      <c r="L94" s="7">
        <v>1.2</v>
      </c>
      <c r="M94" s="7">
        <v>1.2</v>
      </c>
      <c r="N94" s="7">
        <v>1.2</v>
      </c>
      <c r="O94" s="7">
        <v>1.2</v>
      </c>
      <c r="P94" s="7">
        <v>1.2</v>
      </c>
      <c r="Q94" s="7">
        <v>1.5</v>
      </c>
      <c r="R94" s="7">
        <v>1.34</v>
      </c>
      <c r="S94" s="7">
        <v>1.34</v>
      </c>
      <c r="T94" s="7"/>
      <c r="U94" s="7">
        <v>2</v>
      </c>
      <c r="V94" s="7">
        <v>2</v>
      </c>
      <c r="W94" s="7">
        <v>2.68</v>
      </c>
      <c r="X94" s="16" t="s">
        <v>92</v>
      </c>
      <c r="Y94" s="16" t="s">
        <v>92</v>
      </c>
      <c r="Z94" s="16" t="s">
        <v>92</v>
      </c>
      <c r="AA94" s="7" t="s">
        <v>92</v>
      </c>
      <c r="AB94" s="16" t="s">
        <v>92</v>
      </c>
      <c r="AC94" s="16" t="s">
        <v>92</v>
      </c>
      <c r="AD94" s="16" t="s">
        <v>92</v>
      </c>
      <c r="AE94" s="16" t="s">
        <v>92</v>
      </c>
      <c r="AF94" s="16" t="s">
        <v>92</v>
      </c>
      <c r="AG94" s="16" t="s">
        <v>92</v>
      </c>
      <c r="AH94" s="16" t="s">
        <v>92</v>
      </c>
      <c r="AI94" s="16" t="s">
        <v>92</v>
      </c>
      <c r="AJ94" s="16" t="s">
        <v>92</v>
      </c>
      <c r="AK94" s="16" t="s">
        <v>92</v>
      </c>
      <c r="AL94" s="16" t="s">
        <v>92</v>
      </c>
      <c r="AM94" s="16" t="s">
        <v>92</v>
      </c>
      <c r="AN94" s="16" t="s">
        <v>92</v>
      </c>
      <c r="AO94" s="16" t="s">
        <v>92</v>
      </c>
      <c r="AP94" s="16" t="s">
        <v>92</v>
      </c>
      <c r="AQ94" s="66" t="s">
        <v>92</v>
      </c>
      <c r="AR94" s="66" t="s">
        <v>92</v>
      </c>
      <c r="AS94" s="66" t="s">
        <v>92</v>
      </c>
      <c r="AT94" s="78" t="s">
        <v>92</v>
      </c>
      <c r="AU94" s="78" t="s">
        <v>92</v>
      </c>
      <c r="AV94" s="78" t="s">
        <v>92</v>
      </c>
    </row>
    <row r="95" spans="1:48" x14ac:dyDescent="0.2">
      <c r="A95" s="1"/>
      <c r="B95" s="1" t="s">
        <v>95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7">
        <v>30</v>
      </c>
      <c r="T95" s="7">
        <v>60</v>
      </c>
      <c r="U95" s="7">
        <v>50</v>
      </c>
      <c r="V95" s="7">
        <v>50</v>
      </c>
      <c r="W95" s="16" t="s">
        <v>92</v>
      </c>
      <c r="X95" s="16" t="s">
        <v>92</v>
      </c>
      <c r="Y95" s="16" t="s">
        <v>92</v>
      </c>
      <c r="Z95" s="16" t="s">
        <v>92</v>
      </c>
      <c r="AA95" s="16" t="s">
        <v>92</v>
      </c>
      <c r="AB95" s="16" t="s">
        <v>92</v>
      </c>
      <c r="AC95" s="16" t="s">
        <v>92</v>
      </c>
      <c r="AD95" s="16" t="s">
        <v>92</v>
      </c>
      <c r="AE95" s="16" t="s">
        <v>92</v>
      </c>
      <c r="AF95" s="16" t="s">
        <v>92</v>
      </c>
      <c r="AG95" s="16" t="s">
        <v>92</v>
      </c>
      <c r="AH95" s="16" t="s">
        <v>92</v>
      </c>
      <c r="AI95" s="16" t="s">
        <v>92</v>
      </c>
      <c r="AJ95" s="16" t="s">
        <v>92</v>
      </c>
      <c r="AK95" s="16" t="s">
        <v>92</v>
      </c>
      <c r="AL95" s="16" t="s">
        <v>92</v>
      </c>
      <c r="AM95" s="16" t="s">
        <v>92</v>
      </c>
      <c r="AN95" s="16" t="s">
        <v>92</v>
      </c>
      <c r="AO95" s="16" t="s">
        <v>92</v>
      </c>
      <c r="AP95" s="16" t="s">
        <v>92</v>
      </c>
      <c r="AQ95" s="66" t="s">
        <v>92</v>
      </c>
      <c r="AR95" s="66" t="s">
        <v>92</v>
      </c>
      <c r="AS95" s="66" t="s">
        <v>92</v>
      </c>
      <c r="AT95" s="78" t="s">
        <v>92</v>
      </c>
      <c r="AU95" s="78" t="s">
        <v>92</v>
      </c>
      <c r="AV95" s="78" t="s">
        <v>92</v>
      </c>
    </row>
    <row r="96" spans="1:48" x14ac:dyDescent="0.2">
      <c r="A96" s="1"/>
      <c r="B96" s="1" t="s">
        <v>96</v>
      </c>
      <c r="C96" s="7"/>
      <c r="D96" s="7"/>
      <c r="E96" s="7"/>
      <c r="F96" s="7"/>
      <c r="G96" s="7"/>
      <c r="H96" s="7"/>
      <c r="I96" s="7"/>
      <c r="J96" s="7">
        <v>5</v>
      </c>
      <c r="K96" s="7">
        <v>5</v>
      </c>
      <c r="L96" s="7">
        <v>5</v>
      </c>
      <c r="M96" s="7">
        <v>5</v>
      </c>
      <c r="N96" s="7">
        <v>5</v>
      </c>
      <c r="O96" s="7">
        <v>5</v>
      </c>
      <c r="P96" s="16" t="s">
        <v>97</v>
      </c>
      <c r="Q96" s="7">
        <v>6</v>
      </c>
      <c r="R96" s="7">
        <v>10</v>
      </c>
      <c r="S96" s="7">
        <v>12</v>
      </c>
      <c r="T96" s="7">
        <v>14</v>
      </c>
      <c r="U96" s="7">
        <v>16</v>
      </c>
      <c r="V96" s="7">
        <v>15</v>
      </c>
      <c r="W96" s="7">
        <v>15</v>
      </c>
      <c r="X96" s="7">
        <v>15</v>
      </c>
      <c r="Y96" s="7">
        <v>15</v>
      </c>
      <c r="Z96" s="7">
        <v>15</v>
      </c>
      <c r="AA96" s="7">
        <v>15</v>
      </c>
      <c r="AB96" s="7">
        <v>15</v>
      </c>
      <c r="AC96" s="7">
        <v>16</v>
      </c>
      <c r="AD96" s="7">
        <v>16</v>
      </c>
      <c r="AE96" s="7">
        <v>16</v>
      </c>
      <c r="AF96" s="7">
        <v>16</v>
      </c>
      <c r="AG96" s="7">
        <v>16</v>
      </c>
      <c r="AH96" s="7">
        <v>16</v>
      </c>
      <c r="AI96" s="7">
        <v>16</v>
      </c>
      <c r="AJ96" s="7">
        <v>16</v>
      </c>
      <c r="AK96" s="7">
        <v>16</v>
      </c>
      <c r="AL96" s="7">
        <v>16</v>
      </c>
      <c r="AM96" s="7">
        <v>16</v>
      </c>
      <c r="AN96" s="7">
        <v>16</v>
      </c>
      <c r="AO96" s="7">
        <v>16</v>
      </c>
      <c r="AP96" s="7">
        <v>16</v>
      </c>
      <c r="AQ96" s="35">
        <v>16</v>
      </c>
      <c r="AR96" s="35">
        <v>16</v>
      </c>
      <c r="AS96" s="35">
        <v>16</v>
      </c>
      <c r="AT96" s="64">
        <v>16</v>
      </c>
      <c r="AU96" s="64">
        <v>16</v>
      </c>
      <c r="AV96" s="64">
        <v>16</v>
      </c>
    </row>
    <row r="97" spans="1:48" x14ac:dyDescent="0.2">
      <c r="A97" s="1"/>
      <c r="B97" s="1" t="s">
        <v>98</v>
      </c>
      <c r="C97" s="1"/>
      <c r="D97" s="1"/>
      <c r="E97" s="1"/>
      <c r="F97" s="1"/>
      <c r="G97" s="1"/>
      <c r="H97" s="7"/>
      <c r="I97" s="7"/>
      <c r="J97" s="7"/>
      <c r="K97" s="7"/>
      <c r="L97" s="7"/>
      <c r="M97" s="7"/>
      <c r="N97" s="7"/>
      <c r="O97" s="7"/>
      <c r="P97" s="7"/>
      <c r="Q97" s="7"/>
      <c r="R97" s="7">
        <v>38</v>
      </c>
      <c r="S97" s="7">
        <v>36</v>
      </c>
      <c r="T97" s="7">
        <v>39</v>
      </c>
      <c r="U97" s="7">
        <v>41.25</v>
      </c>
      <c r="V97" s="7">
        <v>45</v>
      </c>
      <c r="W97" s="7">
        <v>46</v>
      </c>
      <c r="X97" s="7">
        <v>49</v>
      </c>
      <c r="Y97" s="7">
        <v>50</v>
      </c>
      <c r="Z97" s="7">
        <v>51</v>
      </c>
      <c r="AA97" s="7">
        <v>54</v>
      </c>
      <c r="AB97" s="7">
        <v>55</v>
      </c>
      <c r="AC97" s="7">
        <v>60</v>
      </c>
      <c r="AD97" s="7">
        <v>63</v>
      </c>
      <c r="AE97" s="7">
        <v>64</v>
      </c>
      <c r="AF97" s="7">
        <v>67</v>
      </c>
      <c r="AG97" s="7">
        <v>70</v>
      </c>
      <c r="AH97" s="7">
        <v>72</v>
      </c>
      <c r="AI97" s="7">
        <v>72</v>
      </c>
      <c r="AJ97" s="7">
        <v>72</v>
      </c>
      <c r="AK97" s="7">
        <v>74</v>
      </c>
      <c r="AL97" s="7">
        <v>80</v>
      </c>
      <c r="AM97" s="7">
        <v>84</v>
      </c>
      <c r="AN97" s="7">
        <v>86</v>
      </c>
      <c r="AO97" s="7">
        <v>86</v>
      </c>
      <c r="AP97" s="64">
        <v>86</v>
      </c>
      <c r="AQ97" s="64">
        <v>86</v>
      </c>
      <c r="AR97" s="64">
        <v>86</v>
      </c>
      <c r="AS97" s="64">
        <v>86</v>
      </c>
      <c r="AT97" s="64">
        <v>86</v>
      </c>
      <c r="AU97" s="64">
        <v>95</v>
      </c>
      <c r="AV97" s="64">
        <v>105</v>
      </c>
    </row>
    <row r="98" spans="1:48" x14ac:dyDescent="0.2">
      <c r="AD98" t="s">
        <v>126</v>
      </c>
      <c r="AP98" s="38"/>
      <c r="AQ98" s="38"/>
      <c r="AS98" s="38"/>
      <c r="AU98" s="86"/>
      <c r="AV98" s="86"/>
    </row>
    <row r="99" spans="1:48" ht="15.75" x14ac:dyDescent="0.25">
      <c r="A99" s="2" t="s">
        <v>99</v>
      </c>
      <c r="B99" s="2" t="s">
        <v>100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5"/>
      <c r="AD99" t="s">
        <v>127</v>
      </c>
      <c r="AP99" s="58"/>
      <c r="AQ99" s="58"/>
      <c r="AS99" s="38"/>
      <c r="AU99" s="86"/>
      <c r="AV99" s="86"/>
    </row>
    <row r="100" spans="1:48" x14ac:dyDescent="0.2">
      <c r="A100" s="1"/>
      <c r="B100" s="1" t="s">
        <v>101</v>
      </c>
      <c r="C100" s="1">
        <v>5</v>
      </c>
      <c r="D100" s="1">
        <v>2</v>
      </c>
      <c r="E100" s="1">
        <v>3</v>
      </c>
      <c r="F100" s="1">
        <v>1</v>
      </c>
      <c r="G100" s="1">
        <v>1</v>
      </c>
      <c r="H100" s="1">
        <v>9</v>
      </c>
      <c r="I100" s="1">
        <v>2</v>
      </c>
      <c r="J100" s="1">
        <v>2</v>
      </c>
      <c r="K100" s="1">
        <v>4</v>
      </c>
      <c r="L100" s="1">
        <v>1</v>
      </c>
      <c r="M100" s="1">
        <v>5</v>
      </c>
      <c r="N100" s="1">
        <v>0</v>
      </c>
      <c r="O100" s="1">
        <v>2</v>
      </c>
      <c r="P100" s="1">
        <v>2</v>
      </c>
      <c r="Q100" s="1">
        <v>0</v>
      </c>
      <c r="R100" s="5">
        <v>0</v>
      </c>
      <c r="S100">
        <v>3</v>
      </c>
      <c r="T100">
        <v>5</v>
      </c>
      <c r="U100">
        <v>3</v>
      </c>
      <c r="V100">
        <v>0</v>
      </c>
      <c r="W100">
        <v>2</v>
      </c>
      <c r="X100">
        <v>2</v>
      </c>
      <c r="Y100">
        <v>4</v>
      </c>
      <c r="Z100">
        <v>0</v>
      </c>
      <c r="AA100">
        <v>6</v>
      </c>
      <c r="AB100">
        <v>3</v>
      </c>
      <c r="AC100">
        <v>7</v>
      </c>
      <c r="AD100">
        <v>3</v>
      </c>
      <c r="AE100">
        <v>0</v>
      </c>
      <c r="AF100">
        <v>4</v>
      </c>
      <c r="AG100">
        <v>4</v>
      </c>
      <c r="AH100">
        <v>0</v>
      </c>
      <c r="AI100">
        <v>4</v>
      </c>
      <c r="AJ100">
        <v>14</v>
      </c>
      <c r="AK100">
        <v>7</v>
      </c>
      <c r="AL100">
        <v>7</v>
      </c>
      <c r="AM100">
        <v>2</v>
      </c>
      <c r="AN100">
        <v>0</v>
      </c>
      <c r="AO100">
        <v>0</v>
      </c>
      <c r="AP100" s="58">
        <v>0</v>
      </c>
      <c r="AQ100" s="58">
        <v>4</v>
      </c>
      <c r="AR100" s="58">
        <v>3</v>
      </c>
      <c r="AS100" s="58">
        <v>1</v>
      </c>
      <c r="AT100" s="58">
        <v>0</v>
      </c>
      <c r="AU100" s="58">
        <v>3</v>
      </c>
      <c r="AV100" s="58">
        <v>6</v>
      </c>
    </row>
    <row r="101" spans="1:48" x14ac:dyDescent="0.2">
      <c r="A101" s="1"/>
      <c r="B101" s="1" t="s">
        <v>102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7</v>
      </c>
      <c r="I101" s="1">
        <v>1</v>
      </c>
      <c r="J101" s="1">
        <v>4</v>
      </c>
      <c r="K101" s="1">
        <v>2</v>
      </c>
      <c r="L101" s="1">
        <v>3</v>
      </c>
      <c r="M101" s="1">
        <v>3</v>
      </c>
      <c r="N101" s="1">
        <v>0</v>
      </c>
      <c r="O101" s="1">
        <v>0</v>
      </c>
      <c r="P101" s="1">
        <v>0</v>
      </c>
      <c r="Q101" s="1">
        <v>0</v>
      </c>
      <c r="R101" s="5">
        <v>0</v>
      </c>
      <c r="S101">
        <v>0</v>
      </c>
      <c r="T101">
        <v>0</v>
      </c>
      <c r="U101">
        <v>2</v>
      </c>
      <c r="V101">
        <v>0</v>
      </c>
      <c r="W101">
        <v>3</v>
      </c>
      <c r="X101">
        <v>0</v>
      </c>
      <c r="Y101">
        <v>2</v>
      </c>
      <c r="Z101">
        <v>2</v>
      </c>
      <c r="AA101">
        <v>0</v>
      </c>
      <c r="AB101">
        <v>5</v>
      </c>
      <c r="AC101">
        <v>1</v>
      </c>
      <c r="AD101">
        <v>5</v>
      </c>
      <c r="AE101">
        <v>8</v>
      </c>
      <c r="AF101">
        <v>0</v>
      </c>
      <c r="AG101">
        <v>0</v>
      </c>
      <c r="AH101">
        <v>2</v>
      </c>
      <c r="AI101">
        <v>0</v>
      </c>
      <c r="AJ101">
        <v>12</v>
      </c>
      <c r="AK101">
        <v>10</v>
      </c>
      <c r="AL101">
        <v>0</v>
      </c>
      <c r="AM101">
        <v>0</v>
      </c>
      <c r="AN101">
        <v>5</v>
      </c>
      <c r="AO101">
        <v>6</v>
      </c>
      <c r="AP101" s="58">
        <v>5</v>
      </c>
      <c r="AQ101" s="58">
        <v>6</v>
      </c>
      <c r="AR101" s="58">
        <v>0</v>
      </c>
      <c r="AS101" s="58">
        <v>0</v>
      </c>
      <c r="AT101" s="58">
        <v>0</v>
      </c>
      <c r="AU101" s="58">
        <v>0</v>
      </c>
      <c r="AV101" s="58">
        <v>0</v>
      </c>
    </row>
    <row r="102" spans="1:48" x14ac:dyDescent="0.2">
      <c r="AP102" s="38"/>
      <c r="AQ102" s="38"/>
      <c r="AS102" s="38"/>
      <c r="AU102" s="86"/>
      <c r="AV102" s="86"/>
    </row>
    <row r="103" spans="1:48" ht="15.75" x14ac:dyDescent="0.25">
      <c r="A103" s="2" t="s">
        <v>103</v>
      </c>
      <c r="B103" s="2" t="s">
        <v>104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5"/>
      <c r="AP103" s="38"/>
      <c r="AQ103" s="38"/>
      <c r="AS103" s="38"/>
      <c r="AU103" s="86"/>
      <c r="AV103" s="86"/>
    </row>
    <row r="104" spans="1:48" x14ac:dyDescent="0.2">
      <c r="A104" s="1"/>
      <c r="B104" s="1" t="s">
        <v>105</v>
      </c>
      <c r="C104" s="1"/>
      <c r="D104" s="1"/>
      <c r="E104" s="1"/>
      <c r="F104" s="1"/>
      <c r="G104" s="1"/>
      <c r="H104" s="1">
        <v>80</v>
      </c>
      <c r="I104" s="1">
        <v>58</v>
      </c>
      <c r="J104" s="1">
        <v>72</v>
      </c>
      <c r="K104" s="1">
        <v>65</v>
      </c>
      <c r="L104" s="1">
        <v>49</v>
      </c>
      <c r="M104" s="1">
        <v>42</v>
      </c>
      <c r="N104" s="1">
        <v>54</v>
      </c>
      <c r="O104" s="1">
        <v>45</v>
      </c>
      <c r="P104" s="1">
        <v>46</v>
      </c>
      <c r="Q104" s="1">
        <v>68</v>
      </c>
      <c r="R104" s="5">
        <v>72</v>
      </c>
      <c r="S104">
        <v>52</v>
      </c>
      <c r="T104">
        <v>39</v>
      </c>
      <c r="U104">
        <v>42</v>
      </c>
      <c r="V104">
        <v>41</v>
      </c>
      <c r="W104">
        <v>52</v>
      </c>
      <c r="X104">
        <v>62</v>
      </c>
      <c r="Y104">
        <v>64</v>
      </c>
      <c r="Z104">
        <v>73</v>
      </c>
      <c r="AA104">
        <v>91</v>
      </c>
      <c r="AB104">
        <v>71</v>
      </c>
      <c r="AC104">
        <v>80</v>
      </c>
      <c r="AD104">
        <v>78</v>
      </c>
      <c r="AE104">
        <v>60</v>
      </c>
      <c r="AF104">
        <v>66</v>
      </c>
      <c r="AG104">
        <v>67</v>
      </c>
      <c r="AH104">
        <v>64</v>
      </c>
      <c r="AI104">
        <v>69</v>
      </c>
      <c r="AJ104">
        <v>92</v>
      </c>
      <c r="AK104">
        <v>79</v>
      </c>
      <c r="AL104">
        <v>74</v>
      </c>
      <c r="AM104">
        <v>61</v>
      </c>
      <c r="AN104">
        <v>96</v>
      </c>
      <c r="AO104">
        <v>82</v>
      </c>
      <c r="AP104">
        <v>114</v>
      </c>
      <c r="AQ104" s="63">
        <v>79</v>
      </c>
      <c r="AR104" s="38">
        <v>112</v>
      </c>
      <c r="AS104" s="80">
        <v>79</v>
      </c>
      <c r="AT104" s="88">
        <v>48</v>
      </c>
      <c r="AU104" s="90">
        <v>41</v>
      </c>
      <c r="AV104" s="90">
        <v>52</v>
      </c>
    </row>
    <row r="105" spans="1:48" x14ac:dyDescent="0.2">
      <c r="A105" s="1"/>
      <c r="B105" s="1" t="s">
        <v>106</v>
      </c>
      <c r="C105" s="1"/>
      <c r="D105" s="1"/>
      <c r="E105" s="1"/>
      <c r="F105" s="1"/>
      <c r="G105" s="1"/>
      <c r="H105" s="1">
        <v>48</v>
      </c>
      <c r="I105" s="1">
        <v>31</v>
      </c>
      <c r="J105" s="1">
        <v>44</v>
      </c>
      <c r="K105" s="1">
        <v>36</v>
      </c>
      <c r="L105" s="1">
        <v>39</v>
      </c>
      <c r="M105" s="1">
        <v>33</v>
      </c>
      <c r="N105" s="1">
        <v>37</v>
      </c>
      <c r="O105" s="1">
        <v>28</v>
      </c>
      <c r="P105" s="1">
        <v>32</v>
      </c>
      <c r="Q105" s="1">
        <v>29</v>
      </c>
      <c r="R105" s="5">
        <v>38</v>
      </c>
      <c r="S105">
        <v>28</v>
      </c>
      <c r="T105">
        <v>20</v>
      </c>
      <c r="U105">
        <v>21</v>
      </c>
      <c r="V105">
        <v>20</v>
      </c>
      <c r="W105">
        <v>25</v>
      </c>
      <c r="X105">
        <v>44</v>
      </c>
      <c r="Y105">
        <v>38</v>
      </c>
      <c r="Z105">
        <v>39</v>
      </c>
      <c r="AA105">
        <v>65</v>
      </c>
      <c r="AB105">
        <v>49</v>
      </c>
      <c r="AC105">
        <v>55</v>
      </c>
      <c r="AD105">
        <v>55</v>
      </c>
      <c r="AE105">
        <v>41</v>
      </c>
      <c r="AF105">
        <v>46</v>
      </c>
      <c r="AG105">
        <v>46</v>
      </c>
      <c r="AH105">
        <v>50</v>
      </c>
      <c r="AI105">
        <v>53</v>
      </c>
      <c r="AJ105">
        <v>57</v>
      </c>
      <c r="AK105">
        <v>47</v>
      </c>
      <c r="AL105">
        <v>49</v>
      </c>
      <c r="AM105">
        <v>42</v>
      </c>
      <c r="AN105">
        <v>65</v>
      </c>
      <c r="AO105">
        <v>51</v>
      </c>
      <c r="AP105">
        <v>75</v>
      </c>
      <c r="AQ105" s="63">
        <v>51</v>
      </c>
      <c r="AR105">
        <v>69</v>
      </c>
      <c r="AS105" s="80">
        <v>56</v>
      </c>
      <c r="AT105" s="88">
        <v>30</v>
      </c>
      <c r="AU105" s="90">
        <v>33</v>
      </c>
      <c r="AV105" s="90">
        <v>38</v>
      </c>
    </row>
    <row r="106" spans="1:48" x14ac:dyDescent="0.2">
      <c r="A106" s="1"/>
      <c r="B106" s="1" t="s">
        <v>107</v>
      </c>
      <c r="C106" s="5"/>
      <c r="D106" s="5"/>
      <c r="E106" s="5"/>
      <c r="F106" s="5"/>
      <c r="G106" s="5"/>
      <c r="H106" s="5">
        <f t="shared" ref="H106:AI106" si="88">H119/H105</f>
        <v>11347.416666666666</v>
      </c>
      <c r="I106" s="5">
        <f t="shared" si="88"/>
        <v>19746.806451612902</v>
      </c>
      <c r="J106" s="5">
        <f t="shared" si="88"/>
        <v>17594.18181818182</v>
      </c>
      <c r="K106" s="5">
        <f t="shared" si="88"/>
        <v>21582.666666666668</v>
      </c>
      <c r="L106" s="5">
        <f t="shared" si="88"/>
        <v>21664.23076923077</v>
      </c>
      <c r="M106" s="5">
        <f t="shared" si="88"/>
        <v>25783.575757575756</v>
      </c>
      <c r="N106" s="5">
        <f t="shared" si="88"/>
        <v>23974.756756756757</v>
      </c>
      <c r="O106" s="5">
        <f t="shared" si="88"/>
        <v>32416</v>
      </c>
      <c r="P106" s="5">
        <f t="shared" si="88"/>
        <v>28133.03125</v>
      </c>
      <c r="Q106" s="5">
        <f t="shared" si="88"/>
        <v>30335.103448275862</v>
      </c>
      <c r="R106" s="5">
        <f t="shared" si="88"/>
        <v>23961.21052631579</v>
      </c>
      <c r="S106" s="5">
        <f t="shared" si="88"/>
        <v>32767.928571428572</v>
      </c>
      <c r="T106" s="5">
        <f t="shared" si="88"/>
        <v>43014.15</v>
      </c>
      <c r="U106" s="5">
        <f t="shared" si="88"/>
        <v>44328.857142857145</v>
      </c>
      <c r="V106" s="5">
        <f t="shared" si="88"/>
        <v>44779.95</v>
      </c>
      <c r="W106" s="5">
        <f t="shared" si="88"/>
        <v>35953.440000000002</v>
      </c>
      <c r="X106" s="5">
        <f t="shared" si="88"/>
        <v>21017.977272727272</v>
      </c>
      <c r="Y106" s="5">
        <f t="shared" si="88"/>
        <v>25856.763157894737</v>
      </c>
      <c r="Z106" s="5">
        <f t="shared" si="88"/>
        <v>26224.076923076922</v>
      </c>
      <c r="AA106" s="5">
        <f t="shared" si="88"/>
        <v>16240.2</v>
      </c>
      <c r="AB106" s="5">
        <f t="shared" si="88"/>
        <v>22764.755102040817</v>
      </c>
      <c r="AC106" s="5">
        <f t="shared" si="88"/>
        <v>22354.6</v>
      </c>
      <c r="AD106" s="5">
        <f t="shared" si="88"/>
        <v>22638.236363636363</v>
      </c>
      <c r="AE106" s="5">
        <f t="shared" si="88"/>
        <v>28743.292682926829</v>
      </c>
      <c r="AF106" s="5">
        <f t="shared" si="88"/>
        <v>25852.934782608696</v>
      </c>
      <c r="AG106" s="5">
        <f t="shared" si="88"/>
        <v>26842.934782608696</v>
      </c>
      <c r="AH106" s="5">
        <f t="shared" si="88"/>
        <v>25755.78</v>
      </c>
      <c r="AI106" s="5">
        <f t="shared" si="88"/>
        <v>24855.396226415094</v>
      </c>
      <c r="AJ106" s="5">
        <v>24243</v>
      </c>
      <c r="AK106" s="5">
        <f>AK12/AK105</f>
        <v>25214.659574468085</v>
      </c>
      <c r="AL106" s="5">
        <v>28819.632653061224</v>
      </c>
      <c r="AM106" s="5">
        <v>32959</v>
      </c>
      <c r="AN106" s="5">
        <v>22984</v>
      </c>
      <c r="AO106" s="27">
        <v>31363</v>
      </c>
      <c r="AP106" s="27">
        <v>22113</v>
      </c>
      <c r="AQ106" s="63">
        <v>32074</v>
      </c>
      <c r="AR106" s="98">
        <v>23910</v>
      </c>
      <c r="AS106" s="79">
        <v>28079</v>
      </c>
      <c r="AT106" s="79">
        <v>48130</v>
      </c>
      <c r="AU106" s="79">
        <v>43422</v>
      </c>
      <c r="AV106" s="79">
        <v>45000</v>
      </c>
    </row>
    <row r="107" spans="1:48" x14ac:dyDescent="0.2">
      <c r="A107" s="1"/>
      <c r="B107" s="1" t="s">
        <v>108</v>
      </c>
      <c r="C107" s="1"/>
      <c r="D107" s="1"/>
      <c r="E107" s="1"/>
      <c r="F107" s="1"/>
      <c r="G107" s="1"/>
      <c r="H107" s="1">
        <v>2</v>
      </c>
      <c r="I107" s="1">
        <v>1</v>
      </c>
      <c r="J107" s="1">
        <v>1</v>
      </c>
      <c r="K107" s="1">
        <v>1</v>
      </c>
      <c r="L107" s="1">
        <v>1</v>
      </c>
      <c r="M107" s="1">
        <v>1</v>
      </c>
      <c r="N107" s="1">
        <v>0</v>
      </c>
      <c r="O107" s="1">
        <v>0</v>
      </c>
      <c r="P107" s="1"/>
      <c r="Q107" s="1">
        <v>0</v>
      </c>
      <c r="R107" s="5">
        <v>1</v>
      </c>
      <c r="S107">
        <v>0</v>
      </c>
      <c r="T107">
        <v>0</v>
      </c>
      <c r="U107">
        <v>1</v>
      </c>
      <c r="V107">
        <v>0</v>
      </c>
      <c r="W107">
        <v>0</v>
      </c>
      <c r="X107">
        <v>0</v>
      </c>
      <c r="Y107">
        <v>1</v>
      </c>
      <c r="Z107">
        <v>1</v>
      </c>
      <c r="AA107">
        <v>1</v>
      </c>
      <c r="AB107">
        <v>1</v>
      </c>
      <c r="AC107">
        <v>0</v>
      </c>
      <c r="AD107">
        <v>0</v>
      </c>
      <c r="AE107">
        <v>0</v>
      </c>
      <c r="AF107">
        <v>1</v>
      </c>
      <c r="AG107">
        <v>2</v>
      </c>
      <c r="AH107">
        <v>0</v>
      </c>
      <c r="AI107">
        <v>2</v>
      </c>
      <c r="AJ107">
        <v>1</v>
      </c>
      <c r="AK107">
        <v>0</v>
      </c>
      <c r="AL107">
        <v>0</v>
      </c>
      <c r="AM107">
        <v>0</v>
      </c>
      <c r="AN107">
        <v>0</v>
      </c>
      <c r="AO107">
        <v>0</v>
      </c>
      <c r="AP107" s="67">
        <v>0</v>
      </c>
      <c r="AQ107" s="63">
        <v>0</v>
      </c>
      <c r="AR107">
        <v>0</v>
      </c>
      <c r="AS107" s="80">
        <v>0</v>
      </c>
      <c r="AT107" s="88">
        <v>0</v>
      </c>
      <c r="AU107" s="88">
        <v>0</v>
      </c>
      <c r="AV107" s="88">
        <v>0</v>
      </c>
    </row>
    <row r="108" spans="1:48" x14ac:dyDescent="0.2">
      <c r="A108" s="1"/>
      <c r="B108" s="1" t="s">
        <v>109</v>
      </c>
      <c r="C108" s="1"/>
      <c r="D108" s="1"/>
      <c r="E108" s="1"/>
      <c r="F108" s="1"/>
      <c r="G108" s="1"/>
      <c r="H108" s="1">
        <v>78</v>
      </c>
      <c r="I108" s="1">
        <v>57</v>
      </c>
      <c r="J108" s="1">
        <v>71</v>
      </c>
      <c r="K108" s="1">
        <v>64</v>
      </c>
      <c r="L108" s="1">
        <v>48</v>
      </c>
      <c r="M108" s="1">
        <v>41</v>
      </c>
      <c r="N108" s="1">
        <v>53</v>
      </c>
      <c r="O108" s="1">
        <v>45</v>
      </c>
      <c r="P108" s="1"/>
      <c r="Q108" s="1">
        <v>68</v>
      </c>
      <c r="R108" s="5">
        <v>71</v>
      </c>
      <c r="S108">
        <v>52</v>
      </c>
      <c r="T108">
        <v>39</v>
      </c>
      <c r="U108">
        <v>41</v>
      </c>
      <c r="V108">
        <v>41</v>
      </c>
      <c r="W108">
        <v>52</v>
      </c>
      <c r="X108">
        <v>62</v>
      </c>
      <c r="Y108">
        <v>63</v>
      </c>
      <c r="Z108">
        <v>72</v>
      </c>
      <c r="AA108">
        <v>90</v>
      </c>
      <c r="AB108">
        <v>70</v>
      </c>
      <c r="AC108">
        <v>80</v>
      </c>
      <c r="AD108">
        <v>78</v>
      </c>
      <c r="AE108">
        <f t="shared" ref="AE108:AJ108" si="89">AE104-AE107</f>
        <v>60</v>
      </c>
      <c r="AF108">
        <f t="shared" si="89"/>
        <v>65</v>
      </c>
      <c r="AG108">
        <f t="shared" si="89"/>
        <v>65</v>
      </c>
      <c r="AH108">
        <f t="shared" si="89"/>
        <v>64</v>
      </c>
      <c r="AI108">
        <f t="shared" si="89"/>
        <v>67</v>
      </c>
      <c r="AJ108">
        <f t="shared" si="89"/>
        <v>91</v>
      </c>
      <c r="AK108">
        <f>AK104-AK107</f>
        <v>79</v>
      </c>
      <c r="AL108">
        <f>AL104-AL107</f>
        <v>74</v>
      </c>
      <c r="AM108">
        <v>61</v>
      </c>
      <c r="AN108">
        <v>96</v>
      </c>
      <c r="AO108" s="38">
        <v>82</v>
      </c>
      <c r="AP108" s="38">
        <v>114</v>
      </c>
      <c r="AQ108" s="63">
        <v>79</v>
      </c>
      <c r="AR108" s="38">
        <v>112</v>
      </c>
      <c r="AS108" s="80">
        <v>79</v>
      </c>
      <c r="AT108" s="67">
        <v>50</v>
      </c>
      <c r="AU108" s="90">
        <v>40</v>
      </c>
      <c r="AV108" s="90">
        <v>50</v>
      </c>
    </row>
    <row r="109" spans="1:48" x14ac:dyDescent="0.2">
      <c r="A109" s="1"/>
      <c r="B109" s="1" t="s">
        <v>110</v>
      </c>
      <c r="C109" s="8"/>
      <c r="D109" s="8"/>
      <c r="E109" s="8"/>
      <c r="F109" s="8"/>
      <c r="G109" s="8"/>
      <c r="H109" s="8">
        <v>2000</v>
      </c>
      <c r="I109" s="8">
        <v>2813</v>
      </c>
      <c r="J109" s="8">
        <v>3044</v>
      </c>
      <c r="K109" s="8">
        <v>4181</v>
      </c>
      <c r="L109" s="8">
        <v>572</v>
      </c>
      <c r="M109" s="8">
        <v>1241</v>
      </c>
      <c r="N109" s="8">
        <v>1178</v>
      </c>
      <c r="O109" s="8">
        <v>4384</v>
      </c>
      <c r="P109" s="8"/>
      <c r="Q109" s="8">
        <v>1233</v>
      </c>
      <c r="R109" s="8">
        <v>150</v>
      </c>
      <c r="S109" s="8">
        <v>1836</v>
      </c>
      <c r="T109" s="8">
        <v>8786</v>
      </c>
      <c r="U109" s="8">
        <v>8584</v>
      </c>
      <c r="V109" s="8">
        <v>86</v>
      </c>
      <c r="W109" s="8">
        <v>2596</v>
      </c>
      <c r="X109" s="8">
        <v>6970</v>
      </c>
      <c r="Y109" s="8">
        <v>4947</v>
      </c>
      <c r="Z109" s="8">
        <f>4877+295</f>
        <v>5172</v>
      </c>
      <c r="AA109" s="8">
        <v>8176</v>
      </c>
      <c r="AB109" s="8">
        <v>2379</v>
      </c>
      <c r="AC109" s="8">
        <v>13851</v>
      </c>
      <c r="AD109" s="8">
        <v>3103</v>
      </c>
      <c r="AE109" s="8">
        <v>5626</v>
      </c>
      <c r="AF109" s="8">
        <v>15558</v>
      </c>
      <c r="AG109" s="8">
        <v>624000</v>
      </c>
      <c r="AH109" s="8">
        <v>0</v>
      </c>
      <c r="AI109" s="8">
        <v>6925</v>
      </c>
      <c r="AJ109" s="8">
        <v>5981</v>
      </c>
      <c r="AK109" s="8">
        <v>717.68</v>
      </c>
      <c r="AL109" s="8">
        <v>12434</v>
      </c>
      <c r="AM109" s="8">
        <v>850</v>
      </c>
      <c r="AN109" s="8">
        <v>1536</v>
      </c>
      <c r="AO109" s="69">
        <v>0</v>
      </c>
      <c r="AP109" s="28">
        <v>0</v>
      </c>
      <c r="AQ109" s="28">
        <v>3422</v>
      </c>
      <c r="AR109" s="69">
        <v>5522</v>
      </c>
      <c r="AS109" s="69">
        <v>19820</v>
      </c>
      <c r="AT109" s="89">
        <v>19800</v>
      </c>
      <c r="AU109" s="89">
        <v>5874</v>
      </c>
      <c r="AV109" s="89">
        <v>5000</v>
      </c>
    </row>
    <row r="110" spans="1:48" x14ac:dyDescent="0.2">
      <c r="A110" s="1"/>
      <c r="B110" s="1" t="s">
        <v>111</v>
      </c>
      <c r="C110" s="1"/>
      <c r="D110" s="1"/>
      <c r="E110" s="1"/>
      <c r="F110" s="1"/>
      <c r="G110" s="1"/>
      <c r="H110" s="1">
        <v>3</v>
      </c>
      <c r="I110" s="1">
        <v>3</v>
      </c>
      <c r="J110" s="1">
        <v>4</v>
      </c>
      <c r="K110" s="1">
        <v>7</v>
      </c>
      <c r="L110" s="1">
        <v>3</v>
      </c>
      <c r="M110" s="1">
        <v>3</v>
      </c>
      <c r="N110" s="1">
        <v>4</v>
      </c>
      <c r="O110" s="1">
        <v>6</v>
      </c>
      <c r="P110" s="1"/>
      <c r="Q110" s="1"/>
      <c r="R110" s="5">
        <v>1</v>
      </c>
      <c r="S110">
        <v>3</v>
      </c>
      <c r="T110">
        <v>7</v>
      </c>
      <c r="U110">
        <v>3</v>
      </c>
      <c r="V110">
        <v>2</v>
      </c>
      <c r="W110">
        <v>3</v>
      </c>
      <c r="X110">
        <v>11</v>
      </c>
      <c r="Y110">
        <v>9</v>
      </c>
      <c r="Z110">
        <v>8</v>
      </c>
      <c r="AA110">
        <v>10</v>
      </c>
      <c r="AB110">
        <v>9</v>
      </c>
      <c r="AC110">
        <v>10</v>
      </c>
      <c r="AD110">
        <v>7</v>
      </c>
      <c r="AE110">
        <v>2</v>
      </c>
      <c r="AF110">
        <v>5</v>
      </c>
      <c r="AG110">
        <v>5</v>
      </c>
      <c r="AH110">
        <v>0</v>
      </c>
      <c r="AI110">
        <v>5</v>
      </c>
      <c r="AJ110">
        <v>7</v>
      </c>
      <c r="AK110">
        <v>1</v>
      </c>
      <c r="AL110">
        <v>6</v>
      </c>
      <c r="AM110">
        <v>1</v>
      </c>
      <c r="AN110">
        <v>7</v>
      </c>
      <c r="AO110" s="38">
        <v>5</v>
      </c>
      <c r="AP110" s="38">
        <v>1</v>
      </c>
      <c r="AQ110" s="63">
        <v>1</v>
      </c>
      <c r="AR110" s="38">
        <v>8</v>
      </c>
      <c r="AS110" s="62">
        <v>17</v>
      </c>
      <c r="AT110" s="67">
        <v>6</v>
      </c>
      <c r="AU110" s="90">
        <v>6</v>
      </c>
      <c r="AV110" s="90">
        <v>5</v>
      </c>
    </row>
    <row r="111" spans="1:4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5"/>
      <c r="AQ111" s="38"/>
      <c r="AS111" s="38"/>
      <c r="AT111" s="86"/>
      <c r="AU111" s="86"/>
      <c r="AV111" s="86"/>
    </row>
    <row r="112" spans="1:48" x14ac:dyDescent="0.2">
      <c r="A112" s="1"/>
      <c r="B112" s="1" t="s">
        <v>133</v>
      </c>
      <c r="C112" s="1"/>
      <c r="D112" s="1"/>
      <c r="E112" s="1"/>
      <c r="F112" s="1"/>
      <c r="G112" s="1"/>
      <c r="H112" s="1">
        <v>202</v>
      </c>
      <c r="I112" s="1">
        <v>172</v>
      </c>
      <c r="J112" s="1">
        <v>146</v>
      </c>
      <c r="K112" s="1">
        <v>79</v>
      </c>
      <c r="L112" s="1">
        <v>85</v>
      </c>
      <c r="M112" s="1">
        <v>83</v>
      </c>
      <c r="N112" s="1">
        <v>67</v>
      </c>
      <c r="O112" s="1">
        <v>72</v>
      </c>
      <c r="P112" s="1">
        <v>59</v>
      </c>
      <c r="Q112" s="1">
        <v>74</v>
      </c>
      <c r="R112" s="5">
        <v>109</v>
      </c>
      <c r="S112">
        <v>68</v>
      </c>
      <c r="T112">
        <v>87</v>
      </c>
      <c r="U112">
        <v>60</v>
      </c>
      <c r="V112">
        <v>67</v>
      </c>
      <c r="W112">
        <v>46</v>
      </c>
      <c r="X112">
        <v>59</v>
      </c>
      <c r="Y112">
        <v>82</v>
      </c>
      <c r="Z112">
        <v>70</v>
      </c>
      <c r="AA112">
        <v>85</v>
      </c>
      <c r="AB112">
        <v>65</v>
      </c>
      <c r="AC112">
        <v>86</v>
      </c>
      <c r="AD112">
        <v>100</v>
      </c>
      <c r="AE112">
        <v>82</v>
      </c>
      <c r="AF112">
        <v>82</v>
      </c>
      <c r="AG112">
        <v>104</v>
      </c>
      <c r="AH112">
        <v>127</v>
      </c>
      <c r="AI112">
        <v>117</v>
      </c>
      <c r="AJ112">
        <v>169</v>
      </c>
      <c r="AK112">
        <v>142</v>
      </c>
      <c r="AL112">
        <v>162</v>
      </c>
      <c r="AM112">
        <v>155</v>
      </c>
      <c r="AN112">
        <v>164</v>
      </c>
      <c r="AO112">
        <v>128</v>
      </c>
      <c r="AP112">
        <v>230</v>
      </c>
      <c r="AQ112" s="63">
        <v>159</v>
      </c>
      <c r="AR112">
        <v>166</v>
      </c>
      <c r="AS112" s="38">
        <v>231</v>
      </c>
      <c r="AT112" s="90">
        <v>144</v>
      </c>
      <c r="AU112" s="90">
        <v>82</v>
      </c>
      <c r="AV112" s="90">
        <v>125</v>
      </c>
    </row>
    <row r="113" spans="1:48" x14ac:dyDescent="0.2">
      <c r="A113" s="1"/>
      <c r="B113" s="1" t="s">
        <v>112</v>
      </c>
      <c r="C113" s="1"/>
      <c r="D113" s="1"/>
      <c r="E113" s="1"/>
      <c r="F113" s="1"/>
      <c r="G113" s="1"/>
      <c r="H113" s="1">
        <v>124</v>
      </c>
      <c r="I113" s="1">
        <v>119</v>
      </c>
      <c r="J113" s="1">
        <v>79</v>
      </c>
      <c r="K113" s="1">
        <v>61</v>
      </c>
      <c r="L113" s="1">
        <v>64</v>
      </c>
      <c r="M113" s="1">
        <v>55</v>
      </c>
      <c r="N113" s="1">
        <v>31</v>
      </c>
      <c r="O113" s="1">
        <v>48</v>
      </c>
      <c r="P113" s="1">
        <v>39</v>
      </c>
      <c r="Q113" s="1">
        <v>56</v>
      </c>
      <c r="R113" s="5">
        <v>71</v>
      </c>
      <c r="S113">
        <v>47</v>
      </c>
      <c r="T113">
        <v>67</v>
      </c>
      <c r="U113">
        <v>46</v>
      </c>
      <c r="V113">
        <v>49</v>
      </c>
      <c r="W113">
        <v>30</v>
      </c>
      <c r="X113">
        <v>51</v>
      </c>
      <c r="Y113">
        <v>69</v>
      </c>
      <c r="Z113">
        <v>63</v>
      </c>
      <c r="AA113">
        <v>73</v>
      </c>
      <c r="AB113">
        <v>46</v>
      </c>
      <c r="AC113">
        <v>58</v>
      </c>
      <c r="AD113">
        <v>79</v>
      </c>
      <c r="AE113">
        <v>53</v>
      </c>
      <c r="AF113">
        <v>54</v>
      </c>
      <c r="AG113">
        <v>62</v>
      </c>
      <c r="AH113">
        <v>84</v>
      </c>
      <c r="AI113">
        <v>65</v>
      </c>
      <c r="AJ113">
        <v>65</v>
      </c>
      <c r="AK113">
        <v>55</v>
      </c>
      <c r="AL113">
        <v>58</v>
      </c>
      <c r="AM113">
        <v>60</v>
      </c>
      <c r="AN113">
        <v>58</v>
      </c>
      <c r="AO113">
        <v>65</v>
      </c>
      <c r="AP113" s="38">
        <v>73</v>
      </c>
      <c r="AQ113" s="38">
        <v>49</v>
      </c>
      <c r="AR113" s="38">
        <v>56</v>
      </c>
      <c r="AS113" s="38">
        <v>49</v>
      </c>
      <c r="AT113" s="58">
        <v>39</v>
      </c>
      <c r="AU113" s="58">
        <v>33</v>
      </c>
      <c r="AV113" s="58">
        <v>41</v>
      </c>
    </row>
    <row r="114" spans="1:48" x14ac:dyDescent="0.2">
      <c r="A114" s="1"/>
      <c r="B114" s="1" t="s">
        <v>113</v>
      </c>
      <c r="C114" s="5"/>
      <c r="D114" s="5"/>
      <c r="E114" s="5"/>
      <c r="F114" s="5"/>
      <c r="G114" s="5"/>
      <c r="H114" s="5">
        <f t="shared" ref="H114:AG114" si="90">H8/H113</f>
        <v>7279.927419354839</v>
      </c>
      <c r="I114" s="5">
        <f t="shared" si="90"/>
        <v>10191.596638655463</v>
      </c>
      <c r="J114" s="5">
        <f t="shared" si="90"/>
        <v>25318.088607594938</v>
      </c>
      <c r="K114" s="5">
        <f t="shared" si="90"/>
        <v>36343.852459016394</v>
      </c>
      <c r="L114" s="5">
        <f t="shared" si="90"/>
        <v>37622.21875</v>
      </c>
      <c r="M114" s="5">
        <f t="shared" si="90"/>
        <v>40879.181818181816</v>
      </c>
      <c r="N114" s="5">
        <f t="shared" si="90"/>
        <v>74707.967741935485</v>
      </c>
      <c r="O114" s="5">
        <f t="shared" si="90"/>
        <v>50984.854166666664</v>
      </c>
      <c r="P114" s="5">
        <f t="shared" si="90"/>
        <v>64028.794871794875</v>
      </c>
      <c r="Q114" s="5">
        <f t="shared" si="90"/>
        <v>42270.964285714283</v>
      </c>
      <c r="R114" s="5">
        <f t="shared" si="90"/>
        <v>33434.295774647886</v>
      </c>
      <c r="S114" s="5">
        <f t="shared" si="90"/>
        <v>51075.340425531918</v>
      </c>
      <c r="T114" s="5">
        <f t="shared" si="90"/>
        <v>32155.238805970148</v>
      </c>
      <c r="U114" s="5">
        <f t="shared" si="90"/>
        <v>52504.67391304348</v>
      </c>
      <c r="V114" s="5">
        <f t="shared" si="90"/>
        <v>55000.020408163262</v>
      </c>
      <c r="W114" s="5">
        <f t="shared" si="90"/>
        <v>91235.066666666666</v>
      </c>
      <c r="X114" s="5">
        <f t="shared" si="90"/>
        <v>54023.529411764706</v>
      </c>
      <c r="Y114" s="5">
        <f t="shared" si="90"/>
        <v>41692.797101449272</v>
      </c>
      <c r="Z114" s="5">
        <f t="shared" si="90"/>
        <v>47879.507936507936</v>
      </c>
      <c r="AA114" s="5">
        <f t="shared" si="90"/>
        <v>41704.876712328769</v>
      </c>
      <c r="AB114" s="5">
        <f t="shared" si="90"/>
        <v>74306.043478260865</v>
      </c>
      <c r="AC114" s="5">
        <f t="shared" si="90"/>
        <v>80664.620689655174</v>
      </c>
      <c r="AD114" s="5">
        <f t="shared" si="90"/>
        <v>60603</v>
      </c>
      <c r="AE114" s="5">
        <f t="shared" si="90"/>
        <v>80988.037735849051</v>
      </c>
      <c r="AF114" s="5">
        <f t="shared" si="90"/>
        <v>77281.629629629635</v>
      </c>
      <c r="AG114" s="5">
        <f t="shared" si="90"/>
        <v>69583.080645161288</v>
      </c>
      <c r="AH114" s="51">
        <f t="shared" ref="AH114:AT114" si="91">AH8/AH113</f>
        <v>55316.119047619046</v>
      </c>
      <c r="AI114" s="51">
        <f t="shared" si="91"/>
        <v>76956.092307692306</v>
      </c>
      <c r="AJ114" s="51">
        <f t="shared" si="91"/>
        <v>82725.461538461532</v>
      </c>
      <c r="AK114" s="51">
        <f t="shared" si="91"/>
        <v>99041.618181818179</v>
      </c>
      <c r="AL114" s="51">
        <f t="shared" si="91"/>
        <v>99308.327586206899</v>
      </c>
      <c r="AM114" s="51">
        <f t="shared" si="91"/>
        <v>98213.1</v>
      </c>
      <c r="AN114" s="51">
        <f t="shared" si="91"/>
        <v>114123.8275862069</v>
      </c>
      <c r="AO114" s="51">
        <f t="shared" si="91"/>
        <v>103256.38461538461</v>
      </c>
      <c r="AP114" s="51">
        <f t="shared" si="91"/>
        <v>92951.767123287675</v>
      </c>
      <c r="AQ114" s="51">
        <f t="shared" si="91"/>
        <v>135878.10204081633</v>
      </c>
      <c r="AR114" s="51">
        <f t="shared" si="91"/>
        <v>117358.30357142857</v>
      </c>
      <c r="AS114" s="74">
        <f t="shared" si="91"/>
        <v>124918.83673469388</v>
      </c>
      <c r="AT114" s="74">
        <f t="shared" si="91"/>
        <v>117371.33333333333</v>
      </c>
      <c r="AU114" s="76">
        <f t="shared" ref="AU114" si="92">AU8/AU113</f>
        <v>56432.545454545456</v>
      </c>
      <c r="AV114" s="76">
        <f t="shared" ref="AV114" si="93">AV8/AV113</f>
        <v>108685.46341463414</v>
      </c>
    </row>
    <row r="115" spans="1:4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O115" s="38"/>
      <c r="AP115" s="38"/>
      <c r="AQ115" s="38"/>
      <c r="AS115" s="38"/>
      <c r="AT115" s="86"/>
      <c r="AU115" s="90"/>
      <c r="AV115" s="90"/>
    </row>
    <row r="116" spans="1:48" x14ac:dyDescent="0.2">
      <c r="A116" s="1"/>
      <c r="B116" s="1" t="s">
        <v>114</v>
      </c>
      <c r="C116" s="1"/>
      <c r="D116" s="1"/>
      <c r="E116" s="1"/>
      <c r="F116" s="1"/>
      <c r="G116" s="1"/>
      <c r="H116" s="1">
        <v>14</v>
      </c>
      <c r="I116" s="1">
        <v>12</v>
      </c>
      <c r="J116" s="1">
        <v>10</v>
      </c>
      <c r="K116" s="1">
        <v>9</v>
      </c>
      <c r="L116" s="1">
        <v>11</v>
      </c>
      <c r="M116" s="1">
        <v>21</v>
      </c>
      <c r="N116" s="1">
        <v>10</v>
      </c>
      <c r="O116" s="1">
        <v>15</v>
      </c>
      <c r="P116" s="1">
        <v>22</v>
      </c>
      <c r="Q116" s="1">
        <v>9</v>
      </c>
      <c r="R116" s="5">
        <v>16</v>
      </c>
      <c r="S116" s="5">
        <v>15</v>
      </c>
      <c r="T116" s="5">
        <v>15</v>
      </c>
      <c r="U116" s="5">
        <v>8</v>
      </c>
      <c r="V116" s="5">
        <v>17</v>
      </c>
      <c r="W116" s="5">
        <v>17</v>
      </c>
      <c r="X116" s="5">
        <v>20</v>
      </c>
      <c r="Y116" s="5">
        <v>24</v>
      </c>
      <c r="Z116" s="5">
        <v>26</v>
      </c>
      <c r="AA116" s="5">
        <v>69</v>
      </c>
      <c r="AB116" s="5">
        <v>39</v>
      </c>
      <c r="AC116" s="5">
        <v>39</v>
      </c>
      <c r="AD116" s="5">
        <v>35</v>
      </c>
      <c r="AE116" s="5">
        <v>94</v>
      </c>
      <c r="AF116" s="5">
        <v>43</v>
      </c>
      <c r="AG116" s="5">
        <v>38</v>
      </c>
      <c r="AH116" s="5">
        <v>70</v>
      </c>
      <c r="AI116" s="5">
        <v>104</v>
      </c>
      <c r="AJ116" s="5">
        <v>75</v>
      </c>
      <c r="AK116" s="5">
        <v>84</v>
      </c>
      <c r="AL116" s="5">
        <v>41</v>
      </c>
      <c r="AM116" s="5">
        <v>44</v>
      </c>
      <c r="AN116" s="5">
        <v>34</v>
      </c>
      <c r="AO116" s="27">
        <v>50</v>
      </c>
      <c r="AP116" s="27">
        <v>42</v>
      </c>
      <c r="AQ116" s="27">
        <v>55</v>
      </c>
      <c r="AR116" s="27">
        <v>60</v>
      </c>
      <c r="AS116" s="27">
        <v>40</v>
      </c>
      <c r="AT116" s="54">
        <v>38</v>
      </c>
      <c r="AU116" s="54">
        <v>40</v>
      </c>
      <c r="AV116" s="54">
        <v>35</v>
      </c>
    </row>
    <row r="117" spans="1:48" x14ac:dyDescent="0.2">
      <c r="A117" s="1"/>
      <c r="B117" s="1" t="s">
        <v>115</v>
      </c>
      <c r="C117" s="1"/>
      <c r="D117" s="1"/>
      <c r="E117" s="1"/>
      <c r="F117" s="1"/>
      <c r="G117" s="1"/>
      <c r="H117" s="1">
        <v>274</v>
      </c>
      <c r="I117" s="1">
        <v>301</v>
      </c>
      <c r="J117" s="1">
        <v>324</v>
      </c>
      <c r="K117" s="1">
        <v>278</v>
      </c>
      <c r="L117" s="1">
        <v>172</v>
      </c>
      <c r="M117" s="1">
        <v>364</v>
      </c>
      <c r="N117" s="1">
        <v>353</v>
      </c>
      <c r="O117" s="1">
        <v>346</v>
      </c>
      <c r="P117" s="1">
        <v>343</v>
      </c>
      <c r="Q117" s="1">
        <v>327</v>
      </c>
      <c r="R117" s="5">
        <v>269</v>
      </c>
      <c r="S117" s="5">
        <v>210</v>
      </c>
      <c r="T117" s="5">
        <v>209</v>
      </c>
      <c r="U117" s="5">
        <v>226</v>
      </c>
      <c r="V117" s="5">
        <v>234</v>
      </c>
      <c r="W117" s="5">
        <v>232</v>
      </c>
      <c r="X117" s="5">
        <v>210</v>
      </c>
      <c r="Y117" s="5">
        <v>215</v>
      </c>
      <c r="Z117" s="5">
        <v>236</v>
      </c>
      <c r="AA117" s="5">
        <v>302</v>
      </c>
      <c r="AB117" s="5">
        <v>223</v>
      </c>
      <c r="AC117" s="5">
        <v>178</v>
      </c>
      <c r="AD117" s="5">
        <v>145</v>
      </c>
      <c r="AE117" s="5">
        <v>257</v>
      </c>
      <c r="AF117" s="5">
        <v>172</v>
      </c>
      <c r="AG117" s="5">
        <v>223</v>
      </c>
      <c r="AH117" s="5">
        <v>259</v>
      </c>
      <c r="AI117" s="5">
        <v>157</v>
      </c>
      <c r="AJ117" s="5">
        <v>278</v>
      </c>
      <c r="AK117" s="5">
        <v>266</v>
      </c>
      <c r="AL117" s="5">
        <v>159</v>
      </c>
      <c r="AM117" s="5">
        <v>126</v>
      </c>
      <c r="AN117" s="5">
        <v>152</v>
      </c>
      <c r="AO117" s="27">
        <v>156</v>
      </c>
      <c r="AP117" s="27">
        <v>175</v>
      </c>
      <c r="AQ117" s="27">
        <v>234</v>
      </c>
      <c r="AR117" s="27">
        <v>223</v>
      </c>
      <c r="AS117" s="27">
        <v>267</v>
      </c>
      <c r="AT117" s="54">
        <v>210</v>
      </c>
      <c r="AU117" s="54">
        <v>322</v>
      </c>
      <c r="AV117" s="54">
        <v>250</v>
      </c>
    </row>
    <row r="118" spans="1:48" x14ac:dyDescent="0.2">
      <c r="A118" s="1"/>
      <c r="B118" s="1" t="s">
        <v>116</v>
      </c>
      <c r="C118" s="5"/>
      <c r="D118" s="5"/>
      <c r="E118" s="5"/>
      <c r="F118" s="5"/>
      <c r="G118" s="5"/>
      <c r="H118" s="5">
        <f t="shared" ref="H118:AJ118" si="94">H119/H117</f>
        <v>1987.8686131386862</v>
      </c>
      <c r="I118" s="5">
        <f t="shared" si="94"/>
        <v>2033.7242524916944</v>
      </c>
      <c r="J118" s="5">
        <f t="shared" si="94"/>
        <v>2389.3333333333335</v>
      </c>
      <c r="K118" s="5">
        <f t="shared" si="94"/>
        <v>2794.8776978417268</v>
      </c>
      <c r="L118" s="5">
        <f t="shared" si="94"/>
        <v>4912.2383720930229</v>
      </c>
      <c r="M118" s="5">
        <f t="shared" si="94"/>
        <v>2337.5219780219782</v>
      </c>
      <c r="N118" s="5">
        <f t="shared" si="94"/>
        <v>2512.9348441926345</v>
      </c>
      <c r="O118" s="5">
        <f t="shared" si="94"/>
        <v>2623.2601156069363</v>
      </c>
      <c r="P118" s="5">
        <f t="shared" si="94"/>
        <v>2624.6559766763849</v>
      </c>
      <c r="Q118" s="5">
        <f t="shared" si="94"/>
        <v>2690.2691131498473</v>
      </c>
      <c r="R118" s="5">
        <f t="shared" si="94"/>
        <v>3384.8550185873605</v>
      </c>
      <c r="S118" s="5">
        <f t="shared" si="94"/>
        <v>4369.0571428571429</v>
      </c>
      <c r="T118" s="5">
        <f t="shared" si="94"/>
        <v>4116.1866028708137</v>
      </c>
      <c r="U118" s="5">
        <f t="shared" si="94"/>
        <v>4119.0530973451323</v>
      </c>
      <c r="V118" s="5">
        <f t="shared" si="94"/>
        <v>3827.3461538461538</v>
      </c>
      <c r="W118" s="5">
        <f t="shared" si="94"/>
        <v>3874.2931034482758</v>
      </c>
      <c r="X118" s="5">
        <f t="shared" si="94"/>
        <v>4403.7666666666664</v>
      </c>
      <c r="Y118" s="5">
        <f t="shared" si="94"/>
        <v>4570.0325581395346</v>
      </c>
      <c r="Z118" s="5">
        <f t="shared" si="94"/>
        <v>4333.6398305084749</v>
      </c>
      <c r="AA118" s="5">
        <f t="shared" si="94"/>
        <v>3495.4072847682119</v>
      </c>
      <c r="AB118" s="5">
        <f t="shared" si="94"/>
        <v>5002.1210762331839</v>
      </c>
      <c r="AC118" s="5">
        <f t="shared" si="94"/>
        <v>6907.3202247191011</v>
      </c>
      <c r="AD118" s="5">
        <f t="shared" si="94"/>
        <v>8586.9172413793112</v>
      </c>
      <c r="AE118" s="5">
        <f t="shared" si="94"/>
        <v>4585.505836575875</v>
      </c>
      <c r="AF118" s="5">
        <f t="shared" si="94"/>
        <v>6914.1569767441861</v>
      </c>
      <c r="AG118" s="5">
        <f t="shared" si="94"/>
        <v>5537.1076233183858</v>
      </c>
      <c r="AH118" s="5">
        <f t="shared" si="94"/>
        <v>4972.1583011583016</v>
      </c>
      <c r="AI118" s="5">
        <f t="shared" si="94"/>
        <v>8390.6751592356686</v>
      </c>
      <c r="AJ118" s="5">
        <f t="shared" si="94"/>
        <v>4970.6187050359713</v>
      </c>
      <c r="AK118" s="5">
        <f t="shared" ref="AK118:AS118" si="95">AK119/AK117</f>
        <v>5345.3082706766918</v>
      </c>
      <c r="AL118" s="5">
        <f t="shared" si="95"/>
        <v>8881.5220125786163</v>
      </c>
      <c r="AM118" s="5">
        <f t="shared" si="95"/>
        <v>10986.269841269841</v>
      </c>
      <c r="AN118" s="5">
        <f t="shared" si="95"/>
        <v>9828.83552631579</v>
      </c>
      <c r="AO118" s="27">
        <f t="shared" si="95"/>
        <v>10253.160256410256</v>
      </c>
      <c r="AP118" s="27">
        <f>AP119/AP117</f>
        <v>9476.8171428571422</v>
      </c>
      <c r="AQ118" s="27">
        <f t="shared" si="95"/>
        <v>6990.5170940170938</v>
      </c>
      <c r="AR118" s="27">
        <f t="shared" si="95"/>
        <v>7398.0358744394616</v>
      </c>
      <c r="AS118" s="27">
        <f t="shared" si="95"/>
        <v>5678.9176029962546</v>
      </c>
      <c r="AT118" s="54">
        <f t="shared" ref="AT118:AV118" si="96">AT119/AT117</f>
        <v>6875.7666666666664</v>
      </c>
      <c r="AU118" s="54">
        <f t="shared" si="96"/>
        <v>4450.04347826087</v>
      </c>
      <c r="AV118" s="54">
        <f t="shared" si="96"/>
        <v>5600</v>
      </c>
    </row>
    <row r="119" spans="1:48" x14ac:dyDescent="0.2">
      <c r="A119" s="1"/>
      <c r="B119" s="1" t="s">
        <v>117</v>
      </c>
      <c r="C119" s="5"/>
      <c r="D119" s="5"/>
      <c r="E119" s="5"/>
      <c r="F119" s="5"/>
      <c r="G119" s="5"/>
      <c r="H119" s="5">
        <v>544676</v>
      </c>
      <c r="I119" s="5">
        <v>612151</v>
      </c>
      <c r="J119" s="5">
        <v>774144</v>
      </c>
      <c r="K119" s="5">
        <v>776976</v>
      </c>
      <c r="L119" s="5">
        <v>844905</v>
      </c>
      <c r="M119" s="5">
        <v>850858</v>
      </c>
      <c r="N119" s="5">
        <v>887066</v>
      </c>
      <c r="O119" s="5">
        <v>907648</v>
      </c>
      <c r="P119" s="5">
        <v>900257</v>
      </c>
      <c r="Q119" s="5">
        <v>879718</v>
      </c>
      <c r="R119" s="5">
        <v>910526</v>
      </c>
      <c r="S119" s="5">
        <v>917502</v>
      </c>
      <c r="T119" s="5">
        <v>860283</v>
      </c>
      <c r="U119" s="5">
        <v>930906</v>
      </c>
      <c r="V119" s="5">
        <v>895599</v>
      </c>
      <c r="W119" s="5">
        <v>898836</v>
      </c>
      <c r="X119" s="5">
        <v>924791</v>
      </c>
      <c r="Y119" s="5">
        <v>982557</v>
      </c>
      <c r="Z119" s="5">
        <v>1022739</v>
      </c>
      <c r="AA119" s="5">
        <v>1055613</v>
      </c>
      <c r="AB119" s="5">
        <v>1115473</v>
      </c>
      <c r="AC119" s="5">
        <v>1229503</v>
      </c>
      <c r="AD119" s="5">
        <v>1245103</v>
      </c>
      <c r="AE119" s="5">
        <v>1178475</v>
      </c>
      <c r="AF119" s="5">
        <v>1189235</v>
      </c>
      <c r="AG119" s="5">
        <v>1234775</v>
      </c>
      <c r="AH119" s="5">
        <v>1287789</v>
      </c>
      <c r="AI119" s="5">
        <v>1317336</v>
      </c>
      <c r="AJ119" s="5">
        <v>1381832</v>
      </c>
      <c r="AK119" s="5">
        <v>1421852</v>
      </c>
      <c r="AL119" s="5">
        <v>1412162</v>
      </c>
      <c r="AM119" s="5">
        <v>1384270</v>
      </c>
      <c r="AN119" s="5">
        <v>1493983</v>
      </c>
      <c r="AO119" s="5">
        <v>1599493</v>
      </c>
      <c r="AP119" s="5">
        <v>1658443</v>
      </c>
      <c r="AQ119" s="27">
        <v>1635781</v>
      </c>
      <c r="AR119" s="27">
        <v>1649762</v>
      </c>
      <c r="AS119" s="27">
        <v>1516271</v>
      </c>
      <c r="AT119" s="54">
        <v>1443911</v>
      </c>
      <c r="AU119" s="54">
        <v>1432914</v>
      </c>
      <c r="AV119" s="54">
        <v>1400000</v>
      </c>
    </row>
    <row r="120" spans="1:48" x14ac:dyDescent="0.2">
      <c r="A120" s="1"/>
      <c r="B120" s="1" t="s">
        <v>118</v>
      </c>
      <c r="C120" s="5"/>
      <c r="D120" s="5"/>
      <c r="E120" s="5"/>
      <c r="F120" s="5"/>
      <c r="G120" s="5"/>
      <c r="H120" s="5">
        <v>127559</v>
      </c>
      <c r="I120" s="5">
        <v>144375</v>
      </c>
      <c r="J120" s="5">
        <v>181724</v>
      </c>
      <c r="K120" s="5">
        <v>181404</v>
      </c>
      <c r="L120" s="5">
        <v>197045</v>
      </c>
      <c r="M120" s="5">
        <v>194299</v>
      </c>
      <c r="N120" s="5">
        <v>201494</v>
      </c>
      <c r="O120" s="5">
        <v>207441</v>
      </c>
      <c r="P120" s="5">
        <v>203497</v>
      </c>
      <c r="Q120" s="5">
        <v>202190</v>
      </c>
      <c r="R120" s="5">
        <v>209596</v>
      </c>
      <c r="S120" s="5">
        <v>209573</v>
      </c>
      <c r="T120" s="5">
        <v>188375</v>
      </c>
      <c r="U120" s="5">
        <v>201742</v>
      </c>
      <c r="V120" s="5">
        <v>195782</v>
      </c>
      <c r="W120" s="5">
        <v>193228</v>
      </c>
      <c r="X120" s="5">
        <v>197989</v>
      </c>
      <c r="Y120" s="5">
        <v>214294</v>
      </c>
      <c r="Z120" s="5">
        <v>218827</v>
      </c>
      <c r="AA120" s="5">
        <v>232088</v>
      </c>
      <c r="AB120" s="5">
        <v>246543</v>
      </c>
      <c r="AC120" s="5">
        <v>299096</v>
      </c>
      <c r="AD120" s="5">
        <v>312953</v>
      </c>
      <c r="AE120" s="5">
        <v>268684</v>
      </c>
      <c r="AF120" s="5">
        <v>281546</v>
      </c>
      <c r="AG120" s="5">
        <v>294009</v>
      </c>
      <c r="AH120" s="5">
        <v>306042</v>
      </c>
      <c r="AI120" s="5">
        <v>300222</v>
      </c>
      <c r="AJ120" s="5">
        <v>320719</v>
      </c>
      <c r="AK120" s="5">
        <v>315909.28999999998</v>
      </c>
      <c r="AL120" s="5">
        <v>316197.36</v>
      </c>
      <c r="AM120" s="5">
        <v>319752</v>
      </c>
      <c r="AN120" s="5">
        <v>349634</v>
      </c>
      <c r="AO120" s="5">
        <v>380498</v>
      </c>
      <c r="AP120" s="5">
        <v>380996</v>
      </c>
      <c r="AQ120" s="27">
        <v>386857</v>
      </c>
      <c r="AR120" s="27">
        <v>402736</v>
      </c>
      <c r="AS120" s="27">
        <v>356682</v>
      </c>
      <c r="AT120" s="54">
        <v>337622</v>
      </c>
      <c r="AU120" s="54">
        <v>311347</v>
      </c>
      <c r="AV120" s="54">
        <v>350000</v>
      </c>
    </row>
    <row r="121" spans="1:48" x14ac:dyDescent="0.2">
      <c r="A121" s="1"/>
      <c r="B121" s="1" t="s">
        <v>119</v>
      </c>
      <c r="C121" s="10"/>
      <c r="D121" s="10"/>
      <c r="E121" s="10"/>
      <c r="F121" s="10"/>
      <c r="G121" s="10"/>
      <c r="H121" s="10">
        <f t="shared" ref="H121:AJ121" si="97">H119/H120</f>
        <v>4.2699927092561092</v>
      </c>
      <c r="I121" s="10">
        <f t="shared" si="97"/>
        <v>4.2400069264069264</v>
      </c>
      <c r="J121" s="10">
        <f t="shared" si="97"/>
        <v>4.2599986793158857</v>
      </c>
      <c r="K121" s="10">
        <f t="shared" si="97"/>
        <v>4.2831249586558178</v>
      </c>
      <c r="L121" s="10">
        <f t="shared" si="97"/>
        <v>4.2878784034103887</v>
      </c>
      <c r="M121" s="10">
        <f t="shared" si="97"/>
        <v>4.3791167221653229</v>
      </c>
      <c r="N121" s="10">
        <f t="shared" si="97"/>
        <v>4.4024437452231826</v>
      </c>
      <c r="O121" s="10">
        <f t="shared" si="97"/>
        <v>4.3754513331501483</v>
      </c>
      <c r="P121" s="10">
        <f t="shared" si="97"/>
        <v>4.4239325395460378</v>
      </c>
      <c r="Q121" s="10">
        <f t="shared" si="97"/>
        <v>4.3509471289381274</v>
      </c>
      <c r="R121" s="10">
        <f t="shared" si="97"/>
        <v>4.3441954999141208</v>
      </c>
      <c r="S121" s="10">
        <f t="shared" si="97"/>
        <v>4.3779589928091882</v>
      </c>
      <c r="T121" s="10">
        <f t="shared" si="97"/>
        <v>4.56686396814864</v>
      </c>
      <c r="U121" s="10">
        <f t="shared" si="97"/>
        <v>4.6143391063834009</v>
      </c>
      <c r="V121" s="10">
        <f t="shared" si="97"/>
        <v>4.574470584629843</v>
      </c>
      <c r="W121" s="10">
        <f t="shared" si="97"/>
        <v>4.6516860910427056</v>
      </c>
      <c r="X121" s="10">
        <f t="shared" si="97"/>
        <v>4.6709211117789371</v>
      </c>
      <c r="Y121" s="10">
        <f t="shared" si="97"/>
        <v>4.5850887099032169</v>
      </c>
      <c r="Z121" s="10">
        <f t="shared" si="97"/>
        <v>4.6737331316519439</v>
      </c>
      <c r="AA121" s="10">
        <f t="shared" si="97"/>
        <v>4.548330805556513</v>
      </c>
      <c r="AB121" s="10">
        <f t="shared" si="97"/>
        <v>4.5244561800578396</v>
      </c>
      <c r="AC121" s="10">
        <f t="shared" si="97"/>
        <v>4.1107303340733408</v>
      </c>
      <c r="AD121" s="10">
        <f t="shared" si="97"/>
        <v>3.9785622761245301</v>
      </c>
      <c r="AE121" s="10">
        <f t="shared" si="97"/>
        <v>4.3861004004704407</v>
      </c>
      <c r="AF121" s="10">
        <f t="shared" si="97"/>
        <v>4.223945642985516</v>
      </c>
      <c r="AG121" s="10">
        <f t="shared" si="97"/>
        <v>4.1997864010965653</v>
      </c>
      <c r="AH121" s="10">
        <f t="shared" si="97"/>
        <v>4.2078832317132946</v>
      </c>
      <c r="AI121" s="10">
        <f t="shared" si="97"/>
        <v>4.3878729739992401</v>
      </c>
      <c r="AJ121" s="10">
        <f t="shared" si="97"/>
        <v>4.3085442396615106</v>
      </c>
      <c r="AK121" s="10">
        <f t="shared" ref="AK121:AS121" si="98">AK119/AK120</f>
        <v>4.5008236383298517</v>
      </c>
      <c r="AL121" s="10">
        <f t="shared" si="98"/>
        <v>4.4660777686442419</v>
      </c>
      <c r="AM121" s="10">
        <f t="shared" si="98"/>
        <v>4.3291988791313267</v>
      </c>
      <c r="AN121" s="10">
        <f t="shared" si="98"/>
        <v>4.2729911850678137</v>
      </c>
      <c r="AO121" s="10">
        <f t="shared" si="98"/>
        <v>4.2036830679793322</v>
      </c>
      <c r="AP121" s="10">
        <v>4.4000000000000004</v>
      </c>
      <c r="AQ121" s="39">
        <f t="shared" si="98"/>
        <v>4.2283867165386697</v>
      </c>
      <c r="AR121" s="39">
        <f t="shared" si="98"/>
        <v>4.0963857216638191</v>
      </c>
      <c r="AS121" s="39">
        <f t="shared" si="98"/>
        <v>4.251044347626177</v>
      </c>
      <c r="AT121" s="77">
        <f t="shared" ref="AT121:AV121" si="99">AT119/AT120</f>
        <v>4.2767088637588779</v>
      </c>
      <c r="AU121" s="77">
        <f t="shared" si="99"/>
        <v>4.6023054662482696</v>
      </c>
      <c r="AV121" s="77">
        <f t="shared" si="99"/>
        <v>4</v>
      </c>
    </row>
    <row r="122" spans="1:4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5"/>
      <c r="AQ122" s="38"/>
      <c r="AS122" s="38"/>
    </row>
    <row r="123" spans="1:48" x14ac:dyDescent="0.2">
      <c r="K123" s="18" t="s">
        <v>120</v>
      </c>
      <c r="O123" t="s">
        <v>121</v>
      </c>
      <c r="AQ123" s="38"/>
      <c r="AS123" s="38"/>
    </row>
    <row r="124" spans="1:48" x14ac:dyDescent="0.2">
      <c r="O124" t="s">
        <v>122</v>
      </c>
      <c r="AQ124" s="38"/>
      <c r="AS124" s="38"/>
    </row>
    <row r="125" spans="1:48" x14ac:dyDescent="0.2">
      <c r="AQ125" s="38"/>
      <c r="AS125" s="38"/>
    </row>
    <row r="126" spans="1:48" x14ac:dyDescent="0.2">
      <c r="AQ126" s="38"/>
      <c r="AS126" s="38"/>
    </row>
    <row r="127" spans="1:48" x14ac:dyDescent="0.2">
      <c r="AQ127" s="38"/>
      <c r="AS127" s="38"/>
    </row>
    <row r="128" spans="1:48" x14ac:dyDescent="0.2">
      <c r="AQ128" s="38"/>
      <c r="AS128" s="38"/>
    </row>
    <row r="129" spans="43:45" x14ac:dyDescent="0.2">
      <c r="AQ129" s="38"/>
      <c r="AS129" s="38"/>
    </row>
    <row r="130" spans="43:45" x14ac:dyDescent="0.2">
      <c r="AQ130" s="38"/>
      <c r="AS130" s="38"/>
    </row>
    <row r="131" spans="43:45" x14ac:dyDescent="0.2">
      <c r="AQ131" s="38"/>
      <c r="AS131" s="38"/>
    </row>
    <row r="132" spans="43:45" x14ac:dyDescent="0.2">
      <c r="AQ132" s="38"/>
      <c r="AS132" s="38"/>
    </row>
    <row r="133" spans="43:45" x14ac:dyDescent="0.2">
      <c r="AQ133" s="38"/>
      <c r="AS133" s="38"/>
    </row>
    <row r="134" spans="43:45" x14ac:dyDescent="0.2">
      <c r="AQ134" s="38"/>
      <c r="AS134" s="38"/>
    </row>
    <row r="135" spans="43:45" x14ac:dyDescent="0.2">
      <c r="AQ135" s="38"/>
      <c r="AS135" s="38"/>
    </row>
    <row r="136" spans="43:45" x14ac:dyDescent="0.2">
      <c r="AQ136" s="38"/>
      <c r="AS136" s="38"/>
    </row>
    <row r="137" spans="43:45" x14ac:dyDescent="0.2">
      <c r="AQ137" s="38"/>
      <c r="AS137" s="38"/>
    </row>
    <row r="138" spans="43:45" x14ac:dyDescent="0.2">
      <c r="AQ138" s="38"/>
      <c r="AS138" s="38"/>
    </row>
    <row r="139" spans="43:45" x14ac:dyDescent="0.2">
      <c r="AQ139" s="38"/>
      <c r="AS139" s="38"/>
    </row>
    <row r="140" spans="43:45" x14ac:dyDescent="0.2">
      <c r="AQ140" s="38"/>
      <c r="AS140" s="38"/>
    </row>
    <row r="141" spans="43:45" x14ac:dyDescent="0.2">
      <c r="AQ141" s="38"/>
      <c r="AS141" s="38"/>
    </row>
    <row r="142" spans="43:45" x14ac:dyDescent="0.2">
      <c r="AQ142" s="38"/>
      <c r="AS142" s="38"/>
    </row>
    <row r="143" spans="43:45" x14ac:dyDescent="0.2">
      <c r="AQ143" s="38"/>
      <c r="AS143" s="38"/>
    </row>
    <row r="144" spans="43:45" x14ac:dyDescent="0.2">
      <c r="AQ144" s="38"/>
      <c r="AS144" s="38"/>
    </row>
    <row r="145" spans="43:45" x14ac:dyDescent="0.2">
      <c r="AQ145" s="38"/>
      <c r="AS145" s="38"/>
    </row>
    <row r="146" spans="43:45" x14ac:dyDescent="0.2">
      <c r="AQ146" s="38"/>
      <c r="AS146" s="38"/>
    </row>
    <row r="147" spans="43:45" x14ac:dyDescent="0.2">
      <c r="AQ147" s="38"/>
      <c r="AS147" s="38"/>
    </row>
    <row r="148" spans="43:45" x14ac:dyDescent="0.2">
      <c r="AQ148" s="38"/>
    </row>
    <row r="149" spans="43:45" x14ac:dyDescent="0.2">
      <c r="AQ149" s="38"/>
    </row>
    <row r="150" spans="43:45" x14ac:dyDescent="0.2">
      <c r="AQ150" s="38"/>
    </row>
    <row r="151" spans="43:45" x14ac:dyDescent="0.2">
      <c r="AQ151" s="38"/>
    </row>
    <row r="152" spans="43:45" x14ac:dyDescent="0.2">
      <c r="AQ152" s="38"/>
    </row>
    <row r="153" spans="43:45" x14ac:dyDescent="0.2">
      <c r="AQ153" s="38"/>
    </row>
    <row r="154" spans="43:45" x14ac:dyDescent="0.2">
      <c r="AQ154" s="38"/>
    </row>
    <row r="155" spans="43:45" x14ac:dyDescent="0.2">
      <c r="AQ155" s="38"/>
    </row>
    <row r="156" spans="43:45" x14ac:dyDescent="0.2">
      <c r="AQ156" s="38"/>
    </row>
    <row r="157" spans="43:45" x14ac:dyDescent="0.2">
      <c r="AQ157" s="38"/>
    </row>
    <row r="158" spans="43:45" x14ac:dyDescent="0.2">
      <c r="AQ158" s="38"/>
    </row>
    <row r="159" spans="43:45" x14ac:dyDescent="0.2">
      <c r="AQ159" s="38"/>
    </row>
    <row r="160" spans="43:45" x14ac:dyDescent="0.2">
      <c r="AQ160" s="38"/>
    </row>
    <row r="161" spans="43:43" x14ac:dyDescent="0.2">
      <c r="AQ161" s="38"/>
    </row>
    <row r="162" spans="43:43" x14ac:dyDescent="0.2">
      <c r="AQ162" s="38"/>
    </row>
    <row r="163" spans="43:43" x14ac:dyDescent="0.2">
      <c r="AQ163" s="38"/>
    </row>
    <row r="164" spans="43:43" x14ac:dyDescent="0.2">
      <c r="AQ164" s="38"/>
    </row>
    <row r="165" spans="43:43" x14ac:dyDescent="0.2">
      <c r="AQ165" s="38"/>
    </row>
    <row r="166" spans="43:43" x14ac:dyDescent="0.2">
      <c r="AQ166" s="38"/>
    </row>
    <row r="167" spans="43:43" x14ac:dyDescent="0.2">
      <c r="AQ167" s="38"/>
    </row>
    <row r="168" spans="43:43" x14ac:dyDescent="0.2">
      <c r="AQ168" s="38"/>
    </row>
    <row r="169" spans="43:43" x14ac:dyDescent="0.2">
      <c r="AQ169" s="38"/>
    </row>
    <row r="170" spans="43:43" x14ac:dyDescent="0.2">
      <c r="AQ170" s="38"/>
    </row>
    <row r="171" spans="43:43" x14ac:dyDescent="0.2">
      <c r="AQ171" s="38"/>
    </row>
    <row r="172" spans="43:43" x14ac:dyDescent="0.2">
      <c r="AQ172" s="38"/>
    </row>
    <row r="173" spans="43:43" x14ac:dyDescent="0.2">
      <c r="AQ173" s="38"/>
    </row>
    <row r="174" spans="43:43" x14ac:dyDescent="0.2">
      <c r="AQ174" s="38"/>
    </row>
    <row r="175" spans="43:43" x14ac:dyDescent="0.2">
      <c r="AQ175" s="38"/>
    </row>
    <row r="176" spans="43:43" x14ac:dyDescent="0.2">
      <c r="AQ176" s="38"/>
    </row>
    <row r="177" spans="43:43" x14ac:dyDescent="0.2">
      <c r="AQ177" s="38"/>
    </row>
    <row r="178" spans="43:43" x14ac:dyDescent="0.2">
      <c r="AQ178" s="38"/>
    </row>
    <row r="179" spans="43:43" x14ac:dyDescent="0.2">
      <c r="AQ179" s="38"/>
    </row>
    <row r="180" spans="43:43" x14ac:dyDescent="0.2">
      <c r="AQ180" s="38"/>
    </row>
    <row r="181" spans="43:43" x14ac:dyDescent="0.2">
      <c r="AQ181" s="38"/>
    </row>
    <row r="182" spans="43:43" x14ac:dyDescent="0.2">
      <c r="AQ182" s="38"/>
    </row>
    <row r="183" spans="43:43" x14ac:dyDescent="0.2">
      <c r="AQ183" s="38"/>
    </row>
    <row r="184" spans="43:43" x14ac:dyDescent="0.2">
      <c r="AQ184" s="38"/>
    </row>
    <row r="185" spans="43:43" x14ac:dyDescent="0.2">
      <c r="AQ185" s="38"/>
    </row>
    <row r="186" spans="43:43" x14ac:dyDescent="0.2">
      <c r="AQ186" s="38"/>
    </row>
    <row r="187" spans="43:43" x14ac:dyDescent="0.2">
      <c r="AQ187" s="38"/>
    </row>
    <row r="188" spans="43:43" x14ac:dyDescent="0.2">
      <c r="AQ188" s="38"/>
    </row>
    <row r="189" spans="43:43" x14ac:dyDescent="0.2">
      <c r="AQ189" s="38"/>
    </row>
    <row r="190" spans="43:43" x14ac:dyDescent="0.2">
      <c r="AQ190" s="38"/>
    </row>
    <row r="191" spans="43:43" x14ac:dyDescent="0.2">
      <c r="AQ191" s="38"/>
    </row>
    <row r="192" spans="43:43" x14ac:dyDescent="0.2">
      <c r="AQ192" s="38"/>
    </row>
    <row r="193" spans="43:43" x14ac:dyDescent="0.2">
      <c r="AQ193" s="38"/>
    </row>
    <row r="194" spans="43:43" x14ac:dyDescent="0.2">
      <c r="AQ194" s="38"/>
    </row>
    <row r="195" spans="43:43" x14ac:dyDescent="0.2">
      <c r="AQ195" s="38"/>
    </row>
    <row r="196" spans="43:43" x14ac:dyDescent="0.2">
      <c r="AQ196" s="38"/>
    </row>
    <row r="197" spans="43:43" x14ac:dyDescent="0.2">
      <c r="AQ197" s="38"/>
    </row>
    <row r="198" spans="43:43" x14ac:dyDescent="0.2">
      <c r="AQ198" s="38"/>
    </row>
    <row r="199" spans="43:43" x14ac:dyDescent="0.2">
      <c r="AQ199" s="38"/>
    </row>
    <row r="200" spans="43:43" x14ac:dyDescent="0.2">
      <c r="AQ200" s="38"/>
    </row>
    <row r="201" spans="43:43" x14ac:dyDescent="0.2">
      <c r="AQ201" s="38"/>
    </row>
    <row r="202" spans="43:43" x14ac:dyDescent="0.2">
      <c r="AQ202" s="38"/>
    </row>
    <row r="203" spans="43:43" x14ac:dyDescent="0.2">
      <c r="AQ203" s="38"/>
    </row>
    <row r="204" spans="43:43" x14ac:dyDescent="0.2">
      <c r="AQ204" s="38"/>
    </row>
    <row r="205" spans="43:43" x14ac:dyDescent="0.2">
      <c r="AQ205" s="38"/>
    </row>
    <row r="206" spans="43:43" x14ac:dyDescent="0.2">
      <c r="AQ206" s="38"/>
    </row>
    <row r="207" spans="43:43" x14ac:dyDescent="0.2">
      <c r="AQ207" s="38"/>
    </row>
    <row r="208" spans="43:43" x14ac:dyDescent="0.2">
      <c r="AQ208" s="38"/>
    </row>
    <row r="209" spans="43:43" x14ac:dyDescent="0.2">
      <c r="AQ209" s="38"/>
    </row>
    <row r="210" spans="43:43" x14ac:dyDescent="0.2">
      <c r="AQ210" s="38"/>
    </row>
    <row r="211" spans="43:43" x14ac:dyDescent="0.2">
      <c r="AQ211" s="38"/>
    </row>
    <row r="212" spans="43:43" x14ac:dyDescent="0.2">
      <c r="AQ212" s="38"/>
    </row>
    <row r="213" spans="43:43" x14ac:dyDescent="0.2">
      <c r="AQ213" s="38"/>
    </row>
    <row r="214" spans="43:43" x14ac:dyDescent="0.2">
      <c r="AQ214" s="38"/>
    </row>
    <row r="215" spans="43:43" x14ac:dyDescent="0.2">
      <c r="AQ215" s="38"/>
    </row>
    <row r="216" spans="43:43" x14ac:dyDescent="0.2">
      <c r="AQ216" s="38"/>
    </row>
    <row r="217" spans="43:43" x14ac:dyDescent="0.2">
      <c r="AQ217" s="38"/>
    </row>
    <row r="218" spans="43:43" x14ac:dyDescent="0.2">
      <c r="AQ218" s="38"/>
    </row>
    <row r="219" spans="43:43" x14ac:dyDescent="0.2">
      <c r="AQ219" s="38"/>
    </row>
    <row r="220" spans="43:43" x14ac:dyDescent="0.2">
      <c r="AQ220" s="38"/>
    </row>
    <row r="221" spans="43:43" x14ac:dyDescent="0.2">
      <c r="AQ221" s="38"/>
    </row>
    <row r="222" spans="43:43" x14ac:dyDescent="0.2">
      <c r="AQ222" s="38"/>
    </row>
    <row r="223" spans="43:43" x14ac:dyDescent="0.2">
      <c r="AQ223" s="38"/>
    </row>
    <row r="224" spans="43:43" x14ac:dyDescent="0.2">
      <c r="AQ224" s="38"/>
    </row>
    <row r="225" spans="43:43" x14ac:dyDescent="0.2">
      <c r="AQ225" s="38"/>
    </row>
    <row r="226" spans="43:43" x14ac:dyDescent="0.2">
      <c r="AQ226" s="38"/>
    </row>
    <row r="227" spans="43:43" x14ac:dyDescent="0.2">
      <c r="AQ227" s="38"/>
    </row>
    <row r="228" spans="43:43" x14ac:dyDescent="0.2">
      <c r="AQ228" s="38"/>
    </row>
    <row r="229" spans="43:43" x14ac:dyDescent="0.2">
      <c r="AQ229" s="38"/>
    </row>
    <row r="230" spans="43:43" x14ac:dyDescent="0.2">
      <c r="AQ230" s="38"/>
    </row>
    <row r="231" spans="43:43" x14ac:dyDescent="0.2">
      <c r="AQ231" s="38"/>
    </row>
    <row r="232" spans="43:43" x14ac:dyDescent="0.2">
      <c r="AQ232" s="38"/>
    </row>
    <row r="233" spans="43:43" x14ac:dyDescent="0.2">
      <c r="AQ233" s="38"/>
    </row>
    <row r="234" spans="43:43" x14ac:dyDescent="0.2">
      <c r="AQ234" s="38"/>
    </row>
    <row r="235" spans="43:43" x14ac:dyDescent="0.2">
      <c r="AQ235" s="38"/>
    </row>
    <row r="236" spans="43:43" x14ac:dyDescent="0.2">
      <c r="AQ236" s="38"/>
    </row>
    <row r="237" spans="43:43" x14ac:dyDescent="0.2">
      <c r="AQ237" s="38"/>
    </row>
    <row r="238" spans="43:43" x14ac:dyDescent="0.2">
      <c r="AQ238" s="38"/>
    </row>
    <row r="239" spans="43:43" x14ac:dyDescent="0.2">
      <c r="AQ239" s="38"/>
    </row>
    <row r="240" spans="43:43" x14ac:dyDescent="0.2">
      <c r="AQ240" s="38"/>
    </row>
    <row r="241" spans="43:43" x14ac:dyDescent="0.2">
      <c r="AQ241" s="38"/>
    </row>
    <row r="242" spans="43:43" x14ac:dyDescent="0.2">
      <c r="AQ242" s="38"/>
    </row>
    <row r="243" spans="43:43" x14ac:dyDescent="0.2">
      <c r="AQ243" s="38"/>
    </row>
    <row r="244" spans="43:43" x14ac:dyDescent="0.2">
      <c r="AQ244" s="38"/>
    </row>
    <row r="245" spans="43:43" x14ac:dyDescent="0.2">
      <c r="AQ245" s="38"/>
    </row>
    <row r="246" spans="43:43" x14ac:dyDescent="0.2">
      <c r="AQ246" s="38"/>
    </row>
    <row r="247" spans="43:43" x14ac:dyDescent="0.2">
      <c r="AQ247" s="38"/>
    </row>
    <row r="248" spans="43:43" x14ac:dyDescent="0.2">
      <c r="AQ248" s="38"/>
    </row>
    <row r="249" spans="43:43" x14ac:dyDescent="0.2">
      <c r="AQ249" s="38"/>
    </row>
    <row r="250" spans="43:43" x14ac:dyDescent="0.2">
      <c r="AQ250" s="38"/>
    </row>
    <row r="251" spans="43:43" x14ac:dyDescent="0.2">
      <c r="AQ251" s="38"/>
    </row>
    <row r="252" spans="43:43" x14ac:dyDescent="0.2">
      <c r="AQ252" s="38"/>
    </row>
    <row r="253" spans="43:43" x14ac:dyDescent="0.2">
      <c r="AQ253" s="38"/>
    </row>
    <row r="254" spans="43:43" x14ac:dyDescent="0.2">
      <c r="AQ254" s="38"/>
    </row>
    <row r="255" spans="43:43" x14ac:dyDescent="0.2">
      <c r="AQ255" s="38"/>
    </row>
    <row r="256" spans="43:43" x14ac:dyDescent="0.2">
      <c r="AQ256" s="38"/>
    </row>
    <row r="257" spans="43:43" x14ac:dyDescent="0.2">
      <c r="AQ257" s="38"/>
    </row>
    <row r="258" spans="43:43" x14ac:dyDescent="0.2">
      <c r="AQ258" s="38"/>
    </row>
    <row r="259" spans="43:43" x14ac:dyDescent="0.2">
      <c r="AQ259" s="38"/>
    </row>
    <row r="260" spans="43:43" x14ac:dyDescent="0.2">
      <c r="AQ260" s="38"/>
    </row>
    <row r="261" spans="43:43" x14ac:dyDescent="0.2">
      <c r="AQ261" s="38"/>
    </row>
    <row r="262" spans="43:43" x14ac:dyDescent="0.2">
      <c r="AQ262" s="38"/>
    </row>
    <row r="263" spans="43:43" x14ac:dyDescent="0.2">
      <c r="AQ263" s="38"/>
    </row>
    <row r="264" spans="43:43" x14ac:dyDescent="0.2">
      <c r="AQ264" s="38"/>
    </row>
    <row r="265" spans="43:43" x14ac:dyDescent="0.2">
      <c r="AQ265" s="38"/>
    </row>
    <row r="266" spans="43:43" x14ac:dyDescent="0.2">
      <c r="AQ266" s="38"/>
    </row>
    <row r="267" spans="43:43" x14ac:dyDescent="0.2">
      <c r="AQ267" s="38"/>
    </row>
    <row r="268" spans="43:43" x14ac:dyDescent="0.2">
      <c r="AQ268" s="38"/>
    </row>
    <row r="269" spans="43:43" x14ac:dyDescent="0.2">
      <c r="AQ269" s="38"/>
    </row>
    <row r="270" spans="43:43" x14ac:dyDescent="0.2">
      <c r="AQ270" s="38"/>
    </row>
    <row r="271" spans="43:43" x14ac:dyDescent="0.2">
      <c r="AQ271" s="38"/>
    </row>
    <row r="272" spans="43:43" x14ac:dyDescent="0.2">
      <c r="AQ272" s="38"/>
    </row>
    <row r="273" spans="43:43" x14ac:dyDescent="0.2">
      <c r="AQ273" s="38"/>
    </row>
    <row r="274" spans="43:43" x14ac:dyDescent="0.2">
      <c r="AQ274" s="38"/>
    </row>
    <row r="275" spans="43:43" x14ac:dyDescent="0.2">
      <c r="AQ275" s="38"/>
    </row>
    <row r="276" spans="43:43" x14ac:dyDescent="0.2">
      <c r="AQ276" s="38"/>
    </row>
    <row r="277" spans="43:43" x14ac:dyDescent="0.2">
      <c r="AQ277" s="38"/>
    </row>
    <row r="278" spans="43:43" x14ac:dyDescent="0.2">
      <c r="AQ278" s="38"/>
    </row>
    <row r="279" spans="43:43" x14ac:dyDescent="0.2">
      <c r="AQ279" s="38"/>
    </row>
    <row r="280" spans="43:43" x14ac:dyDescent="0.2">
      <c r="AQ280" s="38"/>
    </row>
    <row r="281" spans="43:43" x14ac:dyDescent="0.2">
      <c r="AQ281" s="38"/>
    </row>
    <row r="282" spans="43:43" x14ac:dyDescent="0.2">
      <c r="AQ282" s="38"/>
    </row>
    <row r="283" spans="43:43" x14ac:dyDescent="0.2">
      <c r="AQ283" s="38"/>
    </row>
    <row r="284" spans="43:43" x14ac:dyDescent="0.2">
      <c r="AQ284" s="38"/>
    </row>
    <row r="285" spans="43:43" x14ac:dyDescent="0.2">
      <c r="AQ285" s="38"/>
    </row>
    <row r="286" spans="43:43" x14ac:dyDescent="0.2">
      <c r="AQ286" s="38"/>
    </row>
    <row r="287" spans="43:43" x14ac:dyDescent="0.2">
      <c r="AQ287" s="38"/>
    </row>
    <row r="288" spans="43:43" x14ac:dyDescent="0.2">
      <c r="AQ288" s="38"/>
    </row>
    <row r="289" spans="43:43" x14ac:dyDescent="0.2">
      <c r="AQ289" s="38"/>
    </row>
    <row r="290" spans="43:43" x14ac:dyDescent="0.2">
      <c r="AQ290" s="38"/>
    </row>
    <row r="291" spans="43:43" x14ac:dyDescent="0.2">
      <c r="AQ291" s="38"/>
    </row>
    <row r="292" spans="43:43" x14ac:dyDescent="0.2">
      <c r="AQ292" s="38"/>
    </row>
    <row r="293" spans="43:43" x14ac:dyDescent="0.2">
      <c r="AQ293" s="38"/>
    </row>
    <row r="294" spans="43:43" x14ac:dyDescent="0.2">
      <c r="AQ294" s="38"/>
    </row>
    <row r="295" spans="43:43" x14ac:dyDescent="0.2">
      <c r="AQ295" s="38"/>
    </row>
    <row r="296" spans="43:43" x14ac:dyDescent="0.2">
      <c r="AQ296" s="38"/>
    </row>
    <row r="297" spans="43:43" x14ac:dyDescent="0.2">
      <c r="AQ297" s="38"/>
    </row>
    <row r="298" spans="43:43" x14ac:dyDescent="0.2">
      <c r="AQ298" s="38"/>
    </row>
    <row r="299" spans="43:43" x14ac:dyDescent="0.2">
      <c r="AQ299" s="38"/>
    </row>
    <row r="300" spans="43:43" x14ac:dyDescent="0.2">
      <c r="AQ300" s="38"/>
    </row>
    <row r="301" spans="43:43" x14ac:dyDescent="0.2">
      <c r="AQ301" s="38"/>
    </row>
    <row r="302" spans="43:43" x14ac:dyDescent="0.2">
      <c r="AQ302" s="38"/>
    </row>
    <row r="303" spans="43:43" x14ac:dyDescent="0.2">
      <c r="AQ303" s="38"/>
    </row>
    <row r="304" spans="43:43" x14ac:dyDescent="0.2">
      <c r="AQ304" s="38"/>
    </row>
    <row r="305" spans="43:43" x14ac:dyDescent="0.2">
      <c r="AQ305" s="38"/>
    </row>
    <row r="306" spans="43:43" x14ac:dyDescent="0.2">
      <c r="AQ306" s="38"/>
    </row>
    <row r="307" spans="43:43" x14ac:dyDescent="0.2">
      <c r="AQ307" s="38"/>
    </row>
    <row r="308" spans="43:43" x14ac:dyDescent="0.2">
      <c r="AQ308" s="38"/>
    </row>
    <row r="309" spans="43:43" x14ac:dyDescent="0.2">
      <c r="AQ309" s="38"/>
    </row>
    <row r="310" spans="43:43" x14ac:dyDescent="0.2">
      <c r="AQ310" s="38"/>
    </row>
    <row r="311" spans="43:43" x14ac:dyDescent="0.2">
      <c r="AQ311" s="38"/>
    </row>
    <row r="312" spans="43:43" x14ac:dyDescent="0.2">
      <c r="AQ312" s="38"/>
    </row>
    <row r="313" spans="43:43" x14ac:dyDescent="0.2">
      <c r="AQ313" s="38"/>
    </row>
    <row r="314" spans="43:43" x14ac:dyDescent="0.2">
      <c r="AQ314" s="38"/>
    </row>
    <row r="315" spans="43:43" x14ac:dyDescent="0.2">
      <c r="AQ315" s="38"/>
    </row>
    <row r="316" spans="43:43" x14ac:dyDescent="0.2">
      <c r="AQ316" s="38"/>
    </row>
    <row r="317" spans="43:43" x14ac:dyDescent="0.2">
      <c r="AQ317" s="38"/>
    </row>
    <row r="318" spans="43:43" x14ac:dyDescent="0.2">
      <c r="AQ318" s="38"/>
    </row>
    <row r="319" spans="43:43" x14ac:dyDescent="0.2">
      <c r="AQ319" s="38"/>
    </row>
    <row r="320" spans="43:43" x14ac:dyDescent="0.2">
      <c r="AQ320" s="38"/>
    </row>
    <row r="321" spans="43:43" x14ac:dyDescent="0.2">
      <c r="AQ321" s="38"/>
    </row>
    <row r="322" spans="43:43" x14ac:dyDescent="0.2">
      <c r="AQ322" s="38"/>
    </row>
    <row r="323" spans="43:43" x14ac:dyDescent="0.2">
      <c r="AQ323" s="38"/>
    </row>
    <row r="324" spans="43:43" x14ac:dyDescent="0.2">
      <c r="AQ324" s="38"/>
    </row>
    <row r="325" spans="43:43" x14ac:dyDescent="0.2">
      <c r="AQ325" s="38"/>
    </row>
    <row r="326" spans="43:43" x14ac:dyDescent="0.2">
      <c r="AQ326" s="38"/>
    </row>
    <row r="327" spans="43:43" x14ac:dyDescent="0.2">
      <c r="AQ327" s="38"/>
    </row>
    <row r="328" spans="43:43" x14ac:dyDescent="0.2">
      <c r="AQ328" s="38"/>
    </row>
    <row r="329" spans="43:43" x14ac:dyDescent="0.2">
      <c r="AQ329" s="38"/>
    </row>
    <row r="330" spans="43:43" x14ac:dyDescent="0.2">
      <c r="AQ330" s="38"/>
    </row>
    <row r="331" spans="43:43" x14ac:dyDescent="0.2">
      <c r="AQ331" s="38"/>
    </row>
    <row r="332" spans="43:43" x14ac:dyDescent="0.2">
      <c r="AQ332" s="38"/>
    </row>
    <row r="333" spans="43:43" x14ac:dyDescent="0.2">
      <c r="AQ333" s="38"/>
    </row>
    <row r="334" spans="43:43" x14ac:dyDescent="0.2">
      <c r="AQ334" s="38"/>
    </row>
    <row r="335" spans="43:43" x14ac:dyDescent="0.2">
      <c r="AQ335" s="38"/>
    </row>
    <row r="336" spans="43:43" x14ac:dyDescent="0.2">
      <c r="AQ336" s="38"/>
    </row>
    <row r="337" spans="43:43" x14ac:dyDescent="0.2">
      <c r="AQ337" s="38"/>
    </row>
    <row r="338" spans="43:43" x14ac:dyDescent="0.2">
      <c r="AQ338" s="38"/>
    </row>
    <row r="339" spans="43:43" x14ac:dyDescent="0.2">
      <c r="AQ339" s="38"/>
    </row>
    <row r="340" spans="43:43" x14ac:dyDescent="0.2">
      <c r="AQ340" s="38"/>
    </row>
    <row r="341" spans="43:43" x14ac:dyDescent="0.2">
      <c r="AQ341" s="38"/>
    </row>
    <row r="342" spans="43:43" x14ac:dyDescent="0.2">
      <c r="AQ342" s="38"/>
    </row>
    <row r="343" spans="43:43" x14ac:dyDescent="0.2">
      <c r="AQ343" s="38"/>
    </row>
    <row r="344" spans="43:43" x14ac:dyDescent="0.2">
      <c r="AQ344" s="38"/>
    </row>
    <row r="345" spans="43:43" x14ac:dyDescent="0.2">
      <c r="AQ345" s="38"/>
    </row>
    <row r="346" spans="43:43" x14ac:dyDescent="0.2">
      <c r="AQ346" s="38"/>
    </row>
    <row r="347" spans="43:43" x14ac:dyDescent="0.2">
      <c r="AQ347" s="38"/>
    </row>
    <row r="348" spans="43:43" x14ac:dyDescent="0.2">
      <c r="AQ348" s="38"/>
    </row>
    <row r="349" spans="43:43" x14ac:dyDescent="0.2">
      <c r="AQ349" s="38"/>
    </row>
    <row r="350" spans="43:43" x14ac:dyDescent="0.2">
      <c r="AQ350" s="38"/>
    </row>
    <row r="351" spans="43:43" x14ac:dyDescent="0.2">
      <c r="AQ351" s="38"/>
    </row>
    <row r="352" spans="43:43" x14ac:dyDescent="0.2">
      <c r="AQ352" s="38"/>
    </row>
    <row r="353" spans="43:43" x14ac:dyDescent="0.2">
      <c r="AQ353" s="38"/>
    </row>
    <row r="354" spans="43:43" x14ac:dyDescent="0.2">
      <c r="AQ354" s="38"/>
    </row>
    <row r="355" spans="43:43" x14ac:dyDescent="0.2">
      <c r="AQ355" s="38"/>
    </row>
    <row r="356" spans="43:43" x14ac:dyDescent="0.2">
      <c r="AQ356" s="38"/>
    </row>
    <row r="357" spans="43:43" x14ac:dyDescent="0.2">
      <c r="AQ357" s="38"/>
    </row>
    <row r="358" spans="43:43" x14ac:dyDescent="0.2">
      <c r="AQ358" s="38"/>
    </row>
    <row r="359" spans="43:43" x14ac:dyDescent="0.2">
      <c r="AQ359" s="38"/>
    </row>
    <row r="360" spans="43:43" x14ac:dyDescent="0.2">
      <c r="AQ360" s="38"/>
    </row>
    <row r="361" spans="43:43" x14ac:dyDescent="0.2">
      <c r="AQ361" s="38"/>
    </row>
    <row r="362" spans="43:43" x14ac:dyDescent="0.2">
      <c r="AQ362" s="38"/>
    </row>
    <row r="363" spans="43:43" x14ac:dyDescent="0.2">
      <c r="AQ363" s="38"/>
    </row>
    <row r="364" spans="43:43" x14ac:dyDescent="0.2">
      <c r="AQ364" s="38"/>
    </row>
    <row r="365" spans="43:43" x14ac:dyDescent="0.2">
      <c r="AQ365" s="38"/>
    </row>
    <row r="366" spans="43:43" x14ac:dyDescent="0.2">
      <c r="AQ366" s="38"/>
    </row>
    <row r="367" spans="43:43" x14ac:dyDescent="0.2">
      <c r="AQ367" s="38"/>
    </row>
    <row r="368" spans="43:43" x14ac:dyDescent="0.2">
      <c r="AQ368" s="38"/>
    </row>
    <row r="369" spans="43:43" x14ac:dyDescent="0.2">
      <c r="AQ369" s="38"/>
    </row>
    <row r="370" spans="43:43" x14ac:dyDescent="0.2">
      <c r="AQ370" s="38"/>
    </row>
    <row r="371" spans="43:43" x14ac:dyDescent="0.2">
      <c r="AQ371" s="38"/>
    </row>
    <row r="372" spans="43:43" x14ac:dyDescent="0.2">
      <c r="AQ372" s="38"/>
    </row>
    <row r="373" spans="43:43" x14ac:dyDescent="0.2">
      <c r="AQ373" s="38"/>
    </row>
    <row r="374" spans="43:43" x14ac:dyDescent="0.2">
      <c r="AQ374" s="38"/>
    </row>
    <row r="375" spans="43:43" x14ac:dyDescent="0.2">
      <c r="AQ375" s="38"/>
    </row>
    <row r="376" spans="43:43" x14ac:dyDescent="0.2">
      <c r="AQ376" s="38"/>
    </row>
    <row r="377" spans="43:43" x14ac:dyDescent="0.2">
      <c r="AQ377" s="38"/>
    </row>
    <row r="378" spans="43:43" x14ac:dyDescent="0.2">
      <c r="AQ378" s="38"/>
    </row>
    <row r="379" spans="43:43" x14ac:dyDescent="0.2">
      <c r="AQ379" s="38"/>
    </row>
    <row r="380" spans="43:43" x14ac:dyDescent="0.2">
      <c r="AQ380" s="38"/>
    </row>
    <row r="381" spans="43:43" x14ac:dyDescent="0.2">
      <c r="AQ381" s="38"/>
    </row>
    <row r="382" spans="43:43" x14ac:dyDescent="0.2">
      <c r="AQ382" s="38"/>
    </row>
    <row r="383" spans="43:43" x14ac:dyDescent="0.2">
      <c r="AQ383" s="38"/>
    </row>
    <row r="384" spans="43:43" x14ac:dyDescent="0.2">
      <c r="AQ384" s="38"/>
    </row>
    <row r="385" spans="43:43" x14ac:dyDescent="0.2">
      <c r="AQ385" s="38"/>
    </row>
    <row r="386" spans="43:43" x14ac:dyDescent="0.2">
      <c r="AQ386" s="38"/>
    </row>
    <row r="387" spans="43:43" x14ac:dyDescent="0.2">
      <c r="AQ387" s="38"/>
    </row>
    <row r="388" spans="43:43" x14ac:dyDescent="0.2">
      <c r="AQ388" s="38"/>
    </row>
    <row r="389" spans="43:43" x14ac:dyDescent="0.2">
      <c r="AQ389" s="38"/>
    </row>
    <row r="390" spans="43:43" x14ac:dyDescent="0.2">
      <c r="AQ390" s="38"/>
    </row>
    <row r="391" spans="43:43" x14ac:dyDescent="0.2">
      <c r="AQ391" s="38"/>
    </row>
    <row r="392" spans="43:43" x14ac:dyDescent="0.2">
      <c r="AQ392" s="38"/>
    </row>
    <row r="393" spans="43:43" x14ac:dyDescent="0.2">
      <c r="AQ393" s="38"/>
    </row>
    <row r="394" spans="43:43" x14ac:dyDescent="0.2">
      <c r="AQ394" s="38"/>
    </row>
    <row r="395" spans="43:43" x14ac:dyDescent="0.2">
      <c r="AQ395" s="38"/>
    </row>
    <row r="396" spans="43:43" x14ac:dyDescent="0.2">
      <c r="AQ396" s="38"/>
    </row>
    <row r="397" spans="43:43" x14ac:dyDescent="0.2">
      <c r="AQ397" s="38"/>
    </row>
    <row r="398" spans="43:43" x14ac:dyDescent="0.2">
      <c r="AQ398" s="38"/>
    </row>
    <row r="399" spans="43:43" x14ac:dyDescent="0.2">
      <c r="AQ399" s="38"/>
    </row>
    <row r="400" spans="43:43" x14ac:dyDescent="0.2">
      <c r="AQ400" s="38"/>
    </row>
    <row r="401" spans="43:43" x14ac:dyDescent="0.2">
      <c r="AQ401" s="38"/>
    </row>
    <row r="402" spans="43:43" x14ac:dyDescent="0.2">
      <c r="AQ402" s="38"/>
    </row>
    <row r="403" spans="43:43" x14ac:dyDescent="0.2">
      <c r="AQ403" s="38"/>
    </row>
    <row r="404" spans="43:43" x14ac:dyDescent="0.2">
      <c r="AQ404" s="38"/>
    </row>
    <row r="405" spans="43:43" x14ac:dyDescent="0.2">
      <c r="AQ405" s="38"/>
    </row>
    <row r="406" spans="43:43" x14ac:dyDescent="0.2">
      <c r="AQ406" s="38"/>
    </row>
    <row r="407" spans="43:43" x14ac:dyDescent="0.2">
      <c r="AQ407" s="38"/>
    </row>
    <row r="408" spans="43:43" x14ac:dyDescent="0.2">
      <c r="AQ408" s="38"/>
    </row>
    <row r="409" spans="43:43" x14ac:dyDescent="0.2">
      <c r="AQ409" s="38"/>
    </row>
    <row r="410" spans="43:43" x14ac:dyDescent="0.2">
      <c r="AQ410" s="38"/>
    </row>
    <row r="411" spans="43:43" x14ac:dyDescent="0.2">
      <c r="AQ411" s="38"/>
    </row>
    <row r="412" spans="43:43" x14ac:dyDescent="0.2">
      <c r="AQ412" s="38"/>
    </row>
    <row r="413" spans="43:43" x14ac:dyDescent="0.2">
      <c r="AQ413" s="38"/>
    </row>
    <row r="414" spans="43:43" x14ac:dyDescent="0.2">
      <c r="AQ414" s="38"/>
    </row>
    <row r="415" spans="43:43" x14ac:dyDescent="0.2">
      <c r="AQ415" s="38"/>
    </row>
    <row r="416" spans="43:43" x14ac:dyDescent="0.2">
      <c r="AQ416" s="38"/>
    </row>
    <row r="417" spans="43:43" x14ac:dyDescent="0.2">
      <c r="AQ417" s="38"/>
    </row>
    <row r="418" spans="43:43" x14ac:dyDescent="0.2">
      <c r="AQ418" s="38"/>
    </row>
    <row r="419" spans="43:43" x14ac:dyDescent="0.2">
      <c r="AQ419" s="38"/>
    </row>
    <row r="420" spans="43:43" x14ac:dyDescent="0.2">
      <c r="AQ420" s="38"/>
    </row>
    <row r="421" spans="43:43" x14ac:dyDescent="0.2">
      <c r="AQ421" s="38"/>
    </row>
    <row r="422" spans="43:43" x14ac:dyDescent="0.2">
      <c r="AQ422" s="38"/>
    </row>
    <row r="423" spans="43:43" x14ac:dyDescent="0.2">
      <c r="AQ423" s="38"/>
    </row>
    <row r="424" spans="43:43" x14ac:dyDescent="0.2">
      <c r="AQ424" s="38"/>
    </row>
    <row r="425" spans="43:43" x14ac:dyDescent="0.2">
      <c r="AQ425" s="38"/>
    </row>
    <row r="426" spans="43:43" x14ac:dyDescent="0.2">
      <c r="AQ426" s="38"/>
    </row>
    <row r="427" spans="43:43" x14ac:dyDescent="0.2">
      <c r="AQ427" s="38"/>
    </row>
    <row r="428" spans="43:43" x14ac:dyDescent="0.2">
      <c r="AQ428" s="38"/>
    </row>
    <row r="429" spans="43:43" x14ac:dyDescent="0.2">
      <c r="AQ429" s="38"/>
    </row>
    <row r="430" spans="43:43" x14ac:dyDescent="0.2">
      <c r="AQ430" s="38"/>
    </row>
    <row r="431" spans="43:43" x14ac:dyDescent="0.2">
      <c r="AQ431" s="38"/>
    </row>
    <row r="432" spans="43:43" x14ac:dyDescent="0.2">
      <c r="AQ432" s="38"/>
    </row>
    <row r="433" spans="43:43" x14ac:dyDescent="0.2">
      <c r="AQ433" s="38"/>
    </row>
    <row r="434" spans="43:43" x14ac:dyDescent="0.2">
      <c r="AQ434" s="38"/>
    </row>
    <row r="435" spans="43:43" x14ac:dyDescent="0.2">
      <c r="AQ435" s="38"/>
    </row>
    <row r="436" spans="43:43" x14ac:dyDescent="0.2">
      <c r="AQ436" s="38"/>
    </row>
    <row r="437" spans="43:43" x14ac:dyDescent="0.2">
      <c r="AQ437" s="38"/>
    </row>
    <row r="438" spans="43:43" x14ac:dyDescent="0.2">
      <c r="AQ438" s="38"/>
    </row>
    <row r="439" spans="43:43" x14ac:dyDescent="0.2">
      <c r="AQ439" s="38"/>
    </row>
    <row r="440" spans="43:43" x14ac:dyDescent="0.2">
      <c r="AQ440" s="38"/>
    </row>
    <row r="441" spans="43:43" x14ac:dyDescent="0.2">
      <c r="AQ441" s="38"/>
    </row>
    <row r="442" spans="43:43" x14ac:dyDescent="0.2">
      <c r="AQ442" s="38"/>
    </row>
    <row r="443" spans="43:43" x14ac:dyDescent="0.2">
      <c r="AQ443" s="38"/>
    </row>
    <row r="444" spans="43:43" x14ac:dyDescent="0.2">
      <c r="AQ444" s="38"/>
    </row>
    <row r="445" spans="43:43" x14ac:dyDescent="0.2">
      <c r="AQ445" s="38"/>
    </row>
    <row r="446" spans="43:43" x14ac:dyDescent="0.2">
      <c r="AQ446" s="38"/>
    </row>
    <row r="447" spans="43:43" x14ac:dyDescent="0.2">
      <c r="AQ447" s="38"/>
    </row>
    <row r="448" spans="43:43" x14ac:dyDescent="0.2">
      <c r="AQ448" s="38"/>
    </row>
    <row r="449" spans="43:43" x14ac:dyDescent="0.2">
      <c r="AQ449" s="38"/>
    </row>
    <row r="450" spans="43:43" x14ac:dyDescent="0.2">
      <c r="AQ450" s="38"/>
    </row>
    <row r="451" spans="43:43" x14ac:dyDescent="0.2">
      <c r="AQ451" s="38"/>
    </row>
    <row r="452" spans="43:43" x14ac:dyDescent="0.2">
      <c r="AQ452" s="38"/>
    </row>
    <row r="453" spans="43:43" x14ac:dyDescent="0.2">
      <c r="AQ453" s="38"/>
    </row>
    <row r="454" spans="43:43" x14ac:dyDescent="0.2">
      <c r="AQ454" s="38"/>
    </row>
    <row r="455" spans="43:43" x14ac:dyDescent="0.2">
      <c r="AQ455" s="38"/>
    </row>
    <row r="456" spans="43:43" x14ac:dyDescent="0.2">
      <c r="AQ456" s="38"/>
    </row>
    <row r="457" spans="43:43" x14ac:dyDescent="0.2">
      <c r="AQ457" s="38"/>
    </row>
    <row r="458" spans="43:43" x14ac:dyDescent="0.2">
      <c r="AQ458" s="38"/>
    </row>
    <row r="459" spans="43:43" x14ac:dyDescent="0.2">
      <c r="AQ459" s="38"/>
    </row>
    <row r="460" spans="43:43" x14ac:dyDescent="0.2">
      <c r="AQ460" s="38"/>
    </row>
    <row r="461" spans="43:43" x14ac:dyDescent="0.2">
      <c r="AQ461" s="38"/>
    </row>
    <row r="462" spans="43:43" x14ac:dyDescent="0.2">
      <c r="AQ462" s="38"/>
    </row>
    <row r="463" spans="43:43" x14ac:dyDescent="0.2">
      <c r="AQ463" s="38"/>
    </row>
    <row r="464" spans="43:43" x14ac:dyDescent="0.2">
      <c r="AQ464" s="38"/>
    </row>
    <row r="465" spans="43:43" x14ac:dyDescent="0.2">
      <c r="AQ465" s="38"/>
    </row>
    <row r="466" spans="43:43" x14ac:dyDescent="0.2">
      <c r="AQ466" s="38"/>
    </row>
    <row r="467" spans="43:43" x14ac:dyDescent="0.2">
      <c r="AQ467" s="38"/>
    </row>
    <row r="468" spans="43:43" x14ac:dyDescent="0.2">
      <c r="AQ468" s="38"/>
    </row>
    <row r="469" spans="43:43" x14ac:dyDescent="0.2">
      <c r="AQ469" s="38"/>
    </row>
    <row r="470" spans="43:43" x14ac:dyDescent="0.2">
      <c r="AQ470" s="38"/>
    </row>
    <row r="471" spans="43:43" x14ac:dyDescent="0.2">
      <c r="AQ471" s="38"/>
    </row>
    <row r="472" spans="43:43" x14ac:dyDescent="0.2">
      <c r="AQ472" s="38"/>
    </row>
    <row r="473" spans="43:43" x14ac:dyDescent="0.2">
      <c r="AQ473" s="38"/>
    </row>
    <row r="474" spans="43:43" x14ac:dyDescent="0.2">
      <c r="AQ474" s="38"/>
    </row>
    <row r="475" spans="43:43" x14ac:dyDescent="0.2">
      <c r="AQ475" s="38"/>
    </row>
    <row r="476" spans="43:43" x14ac:dyDescent="0.2">
      <c r="AQ476" s="38"/>
    </row>
    <row r="477" spans="43:43" x14ac:dyDescent="0.2">
      <c r="AQ477" s="38"/>
    </row>
    <row r="478" spans="43:43" x14ac:dyDescent="0.2">
      <c r="AQ478" s="38"/>
    </row>
    <row r="479" spans="43:43" x14ac:dyDescent="0.2">
      <c r="AQ479" s="38"/>
    </row>
    <row r="480" spans="43:43" x14ac:dyDescent="0.2">
      <c r="AQ480" s="38"/>
    </row>
    <row r="481" spans="43:43" x14ac:dyDescent="0.2">
      <c r="AQ481" s="38"/>
    </row>
    <row r="482" spans="43:43" x14ac:dyDescent="0.2">
      <c r="AQ482" s="38"/>
    </row>
    <row r="483" spans="43:43" x14ac:dyDescent="0.2">
      <c r="AQ483" s="38"/>
    </row>
    <row r="484" spans="43:43" x14ac:dyDescent="0.2">
      <c r="AQ484" s="38"/>
    </row>
    <row r="485" spans="43:43" x14ac:dyDescent="0.2">
      <c r="AQ485" s="38"/>
    </row>
    <row r="486" spans="43:43" x14ac:dyDescent="0.2">
      <c r="AQ486" s="38"/>
    </row>
    <row r="487" spans="43:43" x14ac:dyDescent="0.2">
      <c r="AQ487" s="38"/>
    </row>
    <row r="488" spans="43:43" x14ac:dyDescent="0.2">
      <c r="AQ488" s="38"/>
    </row>
    <row r="489" spans="43:43" x14ac:dyDescent="0.2">
      <c r="AQ489" s="38"/>
    </row>
    <row r="490" spans="43:43" x14ac:dyDescent="0.2">
      <c r="AQ490" s="38"/>
    </row>
    <row r="491" spans="43:43" x14ac:dyDescent="0.2">
      <c r="AQ491" s="38"/>
    </row>
    <row r="492" spans="43:43" x14ac:dyDescent="0.2">
      <c r="AQ492" s="38"/>
    </row>
    <row r="493" spans="43:43" x14ac:dyDescent="0.2">
      <c r="AQ493" s="38"/>
    </row>
    <row r="494" spans="43:43" x14ac:dyDescent="0.2">
      <c r="AQ494" s="38"/>
    </row>
    <row r="495" spans="43:43" x14ac:dyDescent="0.2">
      <c r="AQ495" s="38"/>
    </row>
    <row r="496" spans="43:43" x14ac:dyDescent="0.2">
      <c r="AQ496" s="38"/>
    </row>
    <row r="497" spans="43:43" x14ac:dyDescent="0.2">
      <c r="AQ497" s="38"/>
    </row>
    <row r="498" spans="43:43" x14ac:dyDescent="0.2">
      <c r="AQ498" s="38"/>
    </row>
    <row r="499" spans="43:43" x14ac:dyDescent="0.2">
      <c r="AQ499" s="38"/>
    </row>
    <row r="500" spans="43:43" x14ac:dyDescent="0.2">
      <c r="AQ500" s="38"/>
    </row>
    <row r="501" spans="43:43" x14ac:dyDescent="0.2">
      <c r="AQ501" s="38"/>
    </row>
    <row r="502" spans="43:43" x14ac:dyDescent="0.2">
      <c r="AQ502" s="38"/>
    </row>
    <row r="503" spans="43:43" x14ac:dyDescent="0.2">
      <c r="AQ503" s="38"/>
    </row>
    <row r="504" spans="43:43" x14ac:dyDescent="0.2">
      <c r="AQ504" s="38"/>
    </row>
    <row r="505" spans="43:43" x14ac:dyDescent="0.2">
      <c r="AQ505" s="38"/>
    </row>
    <row r="506" spans="43:43" x14ac:dyDescent="0.2">
      <c r="AQ506" s="38"/>
    </row>
    <row r="507" spans="43:43" x14ac:dyDescent="0.2">
      <c r="AQ507" s="38"/>
    </row>
    <row r="508" spans="43:43" x14ac:dyDescent="0.2">
      <c r="AQ508" s="38"/>
    </row>
    <row r="509" spans="43:43" x14ac:dyDescent="0.2">
      <c r="AQ509" s="38"/>
    </row>
    <row r="510" spans="43:43" x14ac:dyDescent="0.2">
      <c r="AQ510" s="38"/>
    </row>
    <row r="511" spans="43:43" x14ac:dyDescent="0.2">
      <c r="AQ511" s="38"/>
    </row>
    <row r="512" spans="43:43" x14ac:dyDescent="0.2">
      <c r="AQ512" s="38"/>
    </row>
    <row r="513" spans="43:43" x14ac:dyDescent="0.2">
      <c r="AQ513" s="38"/>
    </row>
    <row r="514" spans="43:43" x14ac:dyDescent="0.2">
      <c r="AQ514" s="38"/>
    </row>
    <row r="515" spans="43:43" x14ac:dyDescent="0.2">
      <c r="AQ515" s="38"/>
    </row>
    <row r="516" spans="43:43" x14ac:dyDescent="0.2">
      <c r="AQ516" s="38"/>
    </row>
    <row r="517" spans="43:43" x14ac:dyDescent="0.2">
      <c r="AQ517" s="38"/>
    </row>
    <row r="518" spans="43:43" x14ac:dyDescent="0.2">
      <c r="AQ518" s="38"/>
    </row>
    <row r="519" spans="43:43" x14ac:dyDescent="0.2">
      <c r="AQ519" s="38"/>
    </row>
    <row r="520" spans="43:43" x14ac:dyDescent="0.2">
      <c r="AQ520" s="38"/>
    </row>
    <row r="521" spans="43:43" x14ac:dyDescent="0.2">
      <c r="AQ521" s="38"/>
    </row>
    <row r="522" spans="43:43" x14ac:dyDescent="0.2">
      <c r="AQ522" s="38"/>
    </row>
    <row r="523" spans="43:43" x14ac:dyDescent="0.2">
      <c r="AQ523" s="38"/>
    </row>
    <row r="524" spans="43:43" x14ac:dyDescent="0.2">
      <c r="AQ524" s="38"/>
    </row>
    <row r="525" spans="43:43" x14ac:dyDescent="0.2">
      <c r="AQ525" s="38"/>
    </row>
    <row r="526" spans="43:43" x14ac:dyDescent="0.2">
      <c r="AQ526" s="38"/>
    </row>
    <row r="527" spans="43:43" x14ac:dyDescent="0.2">
      <c r="AQ527" s="38"/>
    </row>
    <row r="528" spans="43:43" x14ac:dyDescent="0.2">
      <c r="AQ528" s="38"/>
    </row>
    <row r="529" spans="43:43" x14ac:dyDescent="0.2">
      <c r="AQ529" s="38"/>
    </row>
    <row r="530" spans="43:43" x14ac:dyDescent="0.2">
      <c r="AQ530" s="38"/>
    </row>
    <row r="531" spans="43:43" x14ac:dyDescent="0.2">
      <c r="AQ531" s="38"/>
    </row>
    <row r="532" spans="43:43" x14ac:dyDescent="0.2">
      <c r="AQ532" s="38"/>
    </row>
    <row r="533" spans="43:43" x14ac:dyDescent="0.2">
      <c r="AQ533" s="38"/>
    </row>
    <row r="534" spans="43:43" x14ac:dyDescent="0.2">
      <c r="AQ534" s="38"/>
    </row>
    <row r="535" spans="43:43" x14ac:dyDescent="0.2">
      <c r="AQ535" s="38"/>
    </row>
    <row r="536" spans="43:43" x14ac:dyDescent="0.2">
      <c r="AQ536" s="38"/>
    </row>
    <row r="537" spans="43:43" x14ac:dyDescent="0.2">
      <c r="AQ537" s="38"/>
    </row>
    <row r="538" spans="43:43" x14ac:dyDescent="0.2">
      <c r="AQ538" s="38"/>
    </row>
    <row r="539" spans="43:43" x14ac:dyDescent="0.2">
      <c r="AQ539" s="38"/>
    </row>
    <row r="540" spans="43:43" x14ac:dyDescent="0.2">
      <c r="AQ540" s="38"/>
    </row>
    <row r="541" spans="43:43" x14ac:dyDescent="0.2">
      <c r="AQ541" s="38"/>
    </row>
    <row r="542" spans="43:43" x14ac:dyDescent="0.2">
      <c r="AQ542" s="38"/>
    </row>
    <row r="543" spans="43:43" x14ac:dyDescent="0.2">
      <c r="AQ543" s="38"/>
    </row>
    <row r="544" spans="43:43" x14ac:dyDescent="0.2">
      <c r="AQ544" s="38"/>
    </row>
    <row r="545" spans="43:43" x14ac:dyDescent="0.2">
      <c r="AQ545" s="38"/>
    </row>
    <row r="546" spans="43:43" x14ac:dyDescent="0.2">
      <c r="AQ546" s="38"/>
    </row>
    <row r="547" spans="43:43" x14ac:dyDescent="0.2">
      <c r="AQ547" s="38"/>
    </row>
    <row r="548" spans="43:43" x14ac:dyDescent="0.2">
      <c r="AQ548" s="38"/>
    </row>
    <row r="549" spans="43:43" x14ac:dyDescent="0.2">
      <c r="AQ549" s="38"/>
    </row>
    <row r="550" spans="43:43" x14ac:dyDescent="0.2">
      <c r="AQ550" s="38"/>
    </row>
    <row r="551" spans="43:43" x14ac:dyDescent="0.2">
      <c r="AQ551" s="38"/>
    </row>
    <row r="552" spans="43:43" x14ac:dyDescent="0.2">
      <c r="AQ552" s="38"/>
    </row>
    <row r="553" spans="43:43" x14ac:dyDescent="0.2">
      <c r="AQ553" s="38"/>
    </row>
    <row r="554" spans="43:43" x14ac:dyDescent="0.2">
      <c r="AQ554" s="38"/>
    </row>
    <row r="555" spans="43:43" x14ac:dyDescent="0.2">
      <c r="AQ555" s="38"/>
    </row>
    <row r="556" spans="43:43" x14ac:dyDescent="0.2">
      <c r="AQ556" s="38"/>
    </row>
    <row r="557" spans="43:43" x14ac:dyDescent="0.2">
      <c r="AQ557" s="38"/>
    </row>
    <row r="558" spans="43:43" x14ac:dyDescent="0.2">
      <c r="AQ558" s="38"/>
    </row>
    <row r="559" spans="43:43" x14ac:dyDescent="0.2">
      <c r="AQ559" s="38"/>
    </row>
    <row r="560" spans="43:43" x14ac:dyDescent="0.2">
      <c r="AQ560" s="38"/>
    </row>
    <row r="561" spans="43:43" x14ac:dyDescent="0.2">
      <c r="AQ561" s="38"/>
    </row>
    <row r="562" spans="43:43" x14ac:dyDescent="0.2">
      <c r="AQ562" s="38"/>
    </row>
    <row r="563" spans="43:43" x14ac:dyDescent="0.2">
      <c r="AQ563" s="38"/>
    </row>
    <row r="564" spans="43:43" x14ac:dyDescent="0.2">
      <c r="AQ564" s="38"/>
    </row>
    <row r="565" spans="43:43" x14ac:dyDescent="0.2">
      <c r="AQ565" s="38"/>
    </row>
    <row r="566" spans="43:43" x14ac:dyDescent="0.2">
      <c r="AQ566" s="38"/>
    </row>
    <row r="567" spans="43:43" x14ac:dyDescent="0.2">
      <c r="AQ567" s="38"/>
    </row>
    <row r="568" spans="43:43" x14ac:dyDescent="0.2">
      <c r="AQ568" s="38"/>
    </row>
    <row r="569" spans="43:43" x14ac:dyDescent="0.2">
      <c r="AQ569" s="38"/>
    </row>
    <row r="570" spans="43:43" x14ac:dyDescent="0.2">
      <c r="AQ570" s="38"/>
    </row>
    <row r="571" spans="43:43" x14ac:dyDescent="0.2">
      <c r="AQ571" s="38"/>
    </row>
    <row r="572" spans="43:43" x14ac:dyDescent="0.2">
      <c r="AQ572" s="38"/>
    </row>
    <row r="573" spans="43:43" x14ac:dyDescent="0.2">
      <c r="AQ573" s="38"/>
    </row>
    <row r="574" spans="43:43" x14ac:dyDescent="0.2">
      <c r="AQ574" s="38"/>
    </row>
    <row r="575" spans="43:43" x14ac:dyDescent="0.2">
      <c r="AQ575" s="38"/>
    </row>
    <row r="576" spans="43:43" x14ac:dyDescent="0.2">
      <c r="AQ576" s="38"/>
    </row>
    <row r="577" spans="43:43" x14ac:dyDescent="0.2">
      <c r="AQ577" s="38"/>
    </row>
    <row r="578" spans="43:43" x14ac:dyDescent="0.2">
      <c r="AQ578" s="38"/>
    </row>
    <row r="579" spans="43:43" x14ac:dyDescent="0.2">
      <c r="AQ579" s="38"/>
    </row>
    <row r="580" spans="43:43" x14ac:dyDescent="0.2">
      <c r="AQ580" s="38"/>
    </row>
    <row r="581" spans="43:43" x14ac:dyDescent="0.2">
      <c r="AQ581" s="38"/>
    </row>
    <row r="582" spans="43:43" x14ac:dyDescent="0.2">
      <c r="AQ582" s="38"/>
    </row>
    <row r="583" spans="43:43" x14ac:dyDescent="0.2">
      <c r="AQ583" s="38"/>
    </row>
    <row r="584" spans="43:43" x14ac:dyDescent="0.2">
      <c r="AQ584" s="38"/>
    </row>
    <row r="585" spans="43:43" x14ac:dyDescent="0.2">
      <c r="AQ585" s="38"/>
    </row>
    <row r="586" spans="43:43" x14ac:dyDescent="0.2">
      <c r="AQ586" s="38"/>
    </row>
    <row r="587" spans="43:43" x14ac:dyDescent="0.2">
      <c r="AQ587" s="38"/>
    </row>
    <row r="588" spans="43:43" x14ac:dyDescent="0.2">
      <c r="AQ588" s="38"/>
    </row>
    <row r="589" spans="43:43" x14ac:dyDescent="0.2">
      <c r="AQ589" s="38"/>
    </row>
    <row r="590" spans="43:43" x14ac:dyDescent="0.2">
      <c r="AQ590" s="38"/>
    </row>
    <row r="591" spans="43:43" x14ac:dyDescent="0.2">
      <c r="AQ591" s="38"/>
    </row>
    <row r="592" spans="43:43" x14ac:dyDescent="0.2">
      <c r="AQ592" s="38"/>
    </row>
    <row r="593" spans="43:43" x14ac:dyDescent="0.2">
      <c r="AQ593" s="38"/>
    </row>
    <row r="594" spans="43:43" x14ac:dyDescent="0.2">
      <c r="AQ594" s="38"/>
    </row>
    <row r="595" spans="43:43" x14ac:dyDescent="0.2">
      <c r="AQ595" s="38"/>
    </row>
    <row r="596" spans="43:43" x14ac:dyDescent="0.2">
      <c r="AQ596" s="38"/>
    </row>
    <row r="597" spans="43:43" x14ac:dyDescent="0.2">
      <c r="AQ597" s="38"/>
    </row>
    <row r="598" spans="43:43" x14ac:dyDescent="0.2">
      <c r="AQ598" s="38"/>
    </row>
    <row r="599" spans="43:43" x14ac:dyDescent="0.2">
      <c r="AQ599" s="38"/>
    </row>
    <row r="600" spans="43:43" x14ac:dyDescent="0.2">
      <c r="AQ600" s="38"/>
    </row>
    <row r="601" spans="43:43" x14ac:dyDescent="0.2">
      <c r="AQ601" s="38"/>
    </row>
    <row r="602" spans="43:43" x14ac:dyDescent="0.2">
      <c r="AQ602" s="38"/>
    </row>
    <row r="603" spans="43:43" x14ac:dyDescent="0.2">
      <c r="AQ603" s="38"/>
    </row>
    <row r="604" spans="43:43" x14ac:dyDescent="0.2">
      <c r="AQ604" s="38"/>
    </row>
    <row r="605" spans="43:43" x14ac:dyDescent="0.2">
      <c r="AQ605" s="38"/>
    </row>
    <row r="606" spans="43:43" x14ac:dyDescent="0.2">
      <c r="AQ606" s="38"/>
    </row>
    <row r="607" spans="43:43" x14ac:dyDescent="0.2">
      <c r="AQ607" s="38"/>
    </row>
    <row r="608" spans="43:43" x14ac:dyDescent="0.2">
      <c r="AQ608" s="38"/>
    </row>
    <row r="609" spans="43:43" x14ac:dyDescent="0.2">
      <c r="AQ609" s="38"/>
    </row>
    <row r="610" spans="43:43" x14ac:dyDescent="0.2">
      <c r="AQ610" s="38"/>
    </row>
    <row r="611" spans="43:43" x14ac:dyDescent="0.2">
      <c r="AQ611" s="38"/>
    </row>
    <row r="612" spans="43:43" x14ac:dyDescent="0.2">
      <c r="AQ612" s="38"/>
    </row>
    <row r="613" spans="43:43" x14ac:dyDescent="0.2">
      <c r="AQ613" s="38"/>
    </row>
    <row r="614" spans="43:43" x14ac:dyDescent="0.2">
      <c r="AQ614" s="38"/>
    </row>
    <row r="615" spans="43:43" x14ac:dyDescent="0.2">
      <c r="AQ615" s="38"/>
    </row>
    <row r="616" spans="43:43" x14ac:dyDescent="0.2">
      <c r="AQ616" s="38"/>
    </row>
    <row r="617" spans="43:43" x14ac:dyDescent="0.2">
      <c r="AQ617" s="38"/>
    </row>
    <row r="618" spans="43:43" x14ac:dyDescent="0.2">
      <c r="AQ618" s="38"/>
    </row>
    <row r="619" spans="43:43" x14ac:dyDescent="0.2">
      <c r="AQ619" s="38"/>
    </row>
    <row r="620" spans="43:43" x14ac:dyDescent="0.2">
      <c r="AQ620" s="38"/>
    </row>
    <row r="621" spans="43:43" x14ac:dyDescent="0.2">
      <c r="AQ621" s="38"/>
    </row>
    <row r="622" spans="43:43" x14ac:dyDescent="0.2">
      <c r="AQ622" s="38"/>
    </row>
    <row r="623" spans="43:43" x14ac:dyDescent="0.2">
      <c r="AQ623" s="38"/>
    </row>
    <row r="624" spans="43:43" x14ac:dyDescent="0.2">
      <c r="AQ624" s="38"/>
    </row>
    <row r="625" spans="43:43" x14ac:dyDescent="0.2">
      <c r="AQ625" s="38"/>
    </row>
    <row r="626" spans="43:43" x14ac:dyDescent="0.2">
      <c r="AQ626" s="38"/>
    </row>
    <row r="627" spans="43:43" x14ac:dyDescent="0.2">
      <c r="AQ627" s="38"/>
    </row>
    <row r="628" spans="43:43" x14ac:dyDescent="0.2">
      <c r="AQ628" s="38"/>
    </row>
    <row r="629" spans="43:43" x14ac:dyDescent="0.2">
      <c r="AQ629" s="38"/>
    </row>
    <row r="630" spans="43:43" x14ac:dyDescent="0.2">
      <c r="AQ630" s="38"/>
    </row>
    <row r="631" spans="43:43" x14ac:dyDescent="0.2">
      <c r="AQ631" s="38"/>
    </row>
    <row r="632" spans="43:43" x14ac:dyDescent="0.2">
      <c r="AQ632" s="38"/>
    </row>
    <row r="633" spans="43:43" x14ac:dyDescent="0.2">
      <c r="AQ633" s="38"/>
    </row>
    <row r="634" spans="43:43" x14ac:dyDescent="0.2">
      <c r="AQ634" s="38"/>
    </row>
    <row r="635" spans="43:43" x14ac:dyDescent="0.2">
      <c r="AQ635" s="38"/>
    </row>
    <row r="636" spans="43:43" x14ac:dyDescent="0.2">
      <c r="AQ636" s="38"/>
    </row>
    <row r="637" spans="43:43" x14ac:dyDescent="0.2">
      <c r="AQ637" s="38"/>
    </row>
    <row r="638" spans="43:43" x14ac:dyDescent="0.2">
      <c r="AQ638" s="38"/>
    </row>
    <row r="639" spans="43:43" x14ac:dyDescent="0.2">
      <c r="AQ639" s="38"/>
    </row>
    <row r="640" spans="43:43" x14ac:dyDescent="0.2">
      <c r="AQ640" s="38"/>
    </row>
    <row r="641" spans="43:43" x14ac:dyDescent="0.2">
      <c r="AQ641" s="38"/>
    </row>
    <row r="642" spans="43:43" x14ac:dyDescent="0.2">
      <c r="AQ642" s="38"/>
    </row>
    <row r="643" spans="43:43" x14ac:dyDescent="0.2">
      <c r="AQ643" s="38"/>
    </row>
    <row r="644" spans="43:43" x14ac:dyDescent="0.2">
      <c r="AQ644" s="38"/>
    </row>
    <row r="645" spans="43:43" x14ac:dyDescent="0.2">
      <c r="AQ645" s="38"/>
    </row>
    <row r="646" spans="43:43" x14ac:dyDescent="0.2">
      <c r="AQ646" s="38"/>
    </row>
    <row r="647" spans="43:43" x14ac:dyDescent="0.2">
      <c r="AQ647" s="38"/>
    </row>
    <row r="648" spans="43:43" x14ac:dyDescent="0.2">
      <c r="AQ648" s="38"/>
    </row>
    <row r="649" spans="43:43" x14ac:dyDescent="0.2">
      <c r="AQ649" s="38"/>
    </row>
    <row r="650" spans="43:43" x14ac:dyDescent="0.2">
      <c r="AQ650" s="38"/>
    </row>
    <row r="651" spans="43:43" x14ac:dyDescent="0.2">
      <c r="AQ651" s="38"/>
    </row>
    <row r="652" spans="43:43" x14ac:dyDescent="0.2">
      <c r="AQ652" s="38"/>
    </row>
    <row r="653" spans="43:43" x14ac:dyDescent="0.2">
      <c r="AQ653" s="38"/>
    </row>
    <row r="654" spans="43:43" x14ac:dyDescent="0.2">
      <c r="AQ654" s="38"/>
    </row>
    <row r="655" spans="43:43" x14ac:dyDescent="0.2">
      <c r="AQ655" s="38"/>
    </row>
    <row r="656" spans="43:43" x14ac:dyDescent="0.2">
      <c r="AQ656" s="38"/>
    </row>
    <row r="657" spans="43:43" x14ac:dyDescent="0.2">
      <c r="AQ657" s="38"/>
    </row>
    <row r="658" spans="43:43" x14ac:dyDescent="0.2">
      <c r="AQ658" s="38"/>
    </row>
    <row r="659" spans="43:43" x14ac:dyDescent="0.2">
      <c r="AQ659" s="38"/>
    </row>
    <row r="660" spans="43:43" x14ac:dyDescent="0.2">
      <c r="AQ660" s="38"/>
    </row>
    <row r="661" spans="43:43" x14ac:dyDescent="0.2">
      <c r="AQ661" s="38"/>
    </row>
    <row r="662" spans="43:43" x14ac:dyDescent="0.2">
      <c r="AQ662" s="38"/>
    </row>
    <row r="663" spans="43:43" x14ac:dyDescent="0.2">
      <c r="AQ663" s="38"/>
    </row>
    <row r="664" spans="43:43" x14ac:dyDescent="0.2">
      <c r="AQ664" s="38"/>
    </row>
    <row r="665" spans="43:43" x14ac:dyDescent="0.2">
      <c r="AQ665" s="38"/>
    </row>
    <row r="666" spans="43:43" x14ac:dyDescent="0.2">
      <c r="AQ666" s="38"/>
    </row>
    <row r="667" spans="43:43" x14ac:dyDescent="0.2">
      <c r="AQ667" s="38"/>
    </row>
    <row r="668" spans="43:43" x14ac:dyDescent="0.2">
      <c r="AQ668" s="38"/>
    </row>
    <row r="669" spans="43:43" x14ac:dyDescent="0.2">
      <c r="AQ669" s="38"/>
    </row>
    <row r="670" spans="43:43" x14ac:dyDescent="0.2">
      <c r="AQ670" s="38"/>
    </row>
    <row r="671" spans="43:43" x14ac:dyDescent="0.2">
      <c r="AQ671" s="38"/>
    </row>
    <row r="672" spans="43:43" x14ac:dyDescent="0.2">
      <c r="AQ672" s="38"/>
    </row>
    <row r="673" spans="43:43" x14ac:dyDescent="0.2">
      <c r="AQ673" s="38"/>
    </row>
    <row r="674" spans="43:43" x14ac:dyDescent="0.2">
      <c r="AQ674" s="38"/>
    </row>
    <row r="675" spans="43:43" x14ac:dyDescent="0.2">
      <c r="AQ675" s="38"/>
    </row>
    <row r="676" spans="43:43" x14ac:dyDescent="0.2">
      <c r="AQ676" s="38"/>
    </row>
    <row r="677" spans="43:43" x14ac:dyDescent="0.2">
      <c r="AQ677" s="38"/>
    </row>
    <row r="678" spans="43:43" x14ac:dyDescent="0.2">
      <c r="AQ678" s="38"/>
    </row>
    <row r="679" spans="43:43" x14ac:dyDescent="0.2">
      <c r="AQ679" s="38"/>
    </row>
    <row r="680" spans="43:43" x14ac:dyDescent="0.2">
      <c r="AQ680" s="38"/>
    </row>
    <row r="681" spans="43:43" x14ac:dyDescent="0.2">
      <c r="AQ681" s="38"/>
    </row>
    <row r="682" spans="43:43" x14ac:dyDescent="0.2">
      <c r="AQ682" s="38"/>
    </row>
    <row r="683" spans="43:43" x14ac:dyDescent="0.2">
      <c r="AQ683" s="38"/>
    </row>
    <row r="684" spans="43:43" x14ac:dyDescent="0.2">
      <c r="AQ684" s="38"/>
    </row>
    <row r="685" spans="43:43" x14ac:dyDescent="0.2">
      <c r="AQ685" s="38"/>
    </row>
    <row r="686" spans="43:43" x14ac:dyDescent="0.2">
      <c r="AQ686" s="38"/>
    </row>
    <row r="687" spans="43:43" x14ac:dyDescent="0.2">
      <c r="AQ687" s="38"/>
    </row>
    <row r="688" spans="43:43" x14ac:dyDescent="0.2">
      <c r="AQ688" s="38"/>
    </row>
    <row r="689" spans="43:43" x14ac:dyDescent="0.2">
      <c r="AQ689" s="38"/>
    </row>
    <row r="690" spans="43:43" x14ac:dyDescent="0.2">
      <c r="AQ690" s="38"/>
    </row>
    <row r="691" spans="43:43" x14ac:dyDescent="0.2">
      <c r="AQ691" s="38"/>
    </row>
    <row r="692" spans="43:43" x14ac:dyDescent="0.2">
      <c r="AQ692" s="38"/>
    </row>
    <row r="693" spans="43:43" x14ac:dyDescent="0.2">
      <c r="AQ693" s="38"/>
    </row>
    <row r="694" spans="43:43" x14ac:dyDescent="0.2">
      <c r="AQ694" s="38"/>
    </row>
    <row r="695" spans="43:43" x14ac:dyDescent="0.2">
      <c r="AQ695" s="38"/>
    </row>
    <row r="696" spans="43:43" x14ac:dyDescent="0.2">
      <c r="AQ696" s="38"/>
    </row>
    <row r="697" spans="43:43" x14ac:dyDescent="0.2">
      <c r="AQ697" s="38"/>
    </row>
    <row r="698" spans="43:43" x14ac:dyDescent="0.2">
      <c r="AQ698" s="38"/>
    </row>
    <row r="699" spans="43:43" x14ac:dyDescent="0.2">
      <c r="AQ699" s="38"/>
    </row>
    <row r="700" spans="43:43" x14ac:dyDescent="0.2">
      <c r="AQ700" s="38"/>
    </row>
    <row r="701" spans="43:43" x14ac:dyDescent="0.2">
      <c r="AQ701" s="38"/>
    </row>
    <row r="702" spans="43:43" x14ac:dyDescent="0.2">
      <c r="AQ702" s="38"/>
    </row>
    <row r="703" spans="43:43" x14ac:dyDescent="0.2">
      <c r="AQ703" s="38"/>
    </row>
    <row r="704" spans="43:43" x14ac:dyDescent="0.2">
      <c r="AQ704" s="38"/>
    </row>
    <row r="705" spans="43:43" x14ac:dyDescent="0.2">
      <c r="AQ705" s="38"/>
    </row>
    <row r="706" spans="43:43" x14ac:dyDescent="0.2">
      <c r="AQ706" s="38"/>
    </row>
    <row r="707" spans="43:43" x14ac:dyDescent="0.2">
      <c r="AQ707" s="38"/>
    </row>
    <row r="708" spans="43:43" x14ac:dyDescent="0.2">
      <c r="AQ708" s="38"/>
    </row>
    <row r="709" spans="43:43" x14ac:dyDescent="0.2">
      <c r="AQ709" s="38"/>
    </row>
    <row r="710" spans="43:43" x14ac:dyDescent="0.2">
      <c r="AQ710" s="38"/>
    </row>
    <row r="711" spans="43:43" x14ac:dyDescent="0.2">
      <c r="AQ711" s="38"/>
    </row>
    <row r="712" spans="43:43" x14ac:dyDescent="0.2">
      <c r="AQ712" s="38"/>
    </row>
    <row r="713" spans="43:43" x14ac:dyDescent="0.2">
      <c r="AQ713" s="38"/>
    </row>
    <row r="714" spans="43:43" x14ac:dyDescent="0.2">
      <c r="AQ714" s="38"/>
    </row>
    <row r="715" spans="43:43" x14ac:dyDescent="0.2">
      <c r="AQ715" s="38"/>
    </row>
    <row r="716" spans="43:43" x14ac:dyDescent="0.2">
      <c r="AQ716" s="38"/>
    </row>
    <row r="717" spans="43:43" x14ac:dyDescent="0.2">
      <c r="AQ717" s="38"/>
    </row>
    <row r="718" spans="43:43" x14ac:dyDescent="0.2">
      <c r="AQ718" s="38"/>
    </row>
    <row r="719" spans="43:43" x14ac:dyDescent="0.2">
      <c r="AQ719" s="38"/>
    </row>
    <row r="720" spans="43:43" x14ac:dyDescent="0.2">
      <c r="AQ720" s="38"/>
    </row>
    <row r="721" spans="43:43" x14ac:dyDescent="0.2">
      <c r="AQ721" s="38"/>
    </row>
    <row r="722" spans="43:43" x14ac:dyDescent="0.2">
      <c r="AQ722" s="38"/>
    </row>
    <row r="723" spans="43:43" x14ac:dyDescent="0.2">
      <c r="AQ723" s="38"/>
    </row>
    <row r="724" spans="43:43" x14ac:dyDescent="0.2">
      <c r="AQ724" s="38"/>
    </row>
    <row r="725" spans="43:43" x14ac:dyDescent="0.2">
      <c r="AQ725" s="38"/>
    </row>
    <row r="726" spans="43:43" x14ac:dyDescent="0.2">
      <c r="AQ726" s="38"/>
    </row>
    <row r="727" spans="43:43" x14ac:dyDescent="0.2">
      <c r="AQ727" s="38"/>
    </row>
    <row r="728" spans="43:43" x14ac:dyDescent="0.2">
      <c r="AQ728" s="38"/>
    </row>
    <row r="729" spans="43:43" x14ac:dyDescent="0.2">
      <c r="AQ729" s="38"/>
    </row>
    <row r="730" spans="43:43" x14ac:dyDescent="0.2">
      <c r="AQ730" s="38"/>
    </row>
    <row r="731" spans="43:43" x14ac:dyDescent="0.2">
      <c r="AQ731" s="38"/>
    </row>
    <row r="732" spans="43:43" x14ac:dyDescent="0.2">
      <c r="AQ732" s="38"/>
    </row>
    <row r="733" spans="43:43" x14ac:dyDescent="0.2">
      <c r="AQ733" s="38"/>
    </row>
    <row r="734" spans="43:43" x14ac:dyDescent="0.2">
      <c r="AQ734" s="38"/>
    </row>
    <row r="735" spans="43:43" x14ac:dyDescent="0.2">
      <c r="AQ735" s="38"/>
    </row>
    <row r="736" spans="43:43" x14ac:dyDescent="0.2">
      <c r="AQ736" s="38"/>
    </row>
    <row r="737" spans="43:43" x14ac:dyDescent="0.2">
      <c r="AQ737" s="38"/>
    </row>
    <row r="738" spans="43:43" x14ac:dyDescent="0.2">
      <c r="AQ738" s="38"/>
    </row>
    <row r="739" spans="43:43" x14ac:dyDescent="0.2">
      <c r="AQ739" s="38"/>
    </row>
    <row r="740" spans="43:43" x14ac:dyDescent="0.2">
      <c r="AQ740" s="38"/>
    </row>
    <row r="741" spans="43:43" x14ac:dyDescent="0.2">
      <c r="AQ741" s="38"/>
    </row>
    <row r="742" spans="43:43" x14ac:dyDescent="0.2">
      <c r="AQ742" s="38"/>
    </row>
    <row r="743" spans="43:43" x14ac:dyDescent="0.2">
      <c r="AQ743" s="38"/>
    </row>
    <row r="744" spans="43:43" x14ac:dyDescent="0.2">
      <c r="AQ744" s="38"/>
    </row>
    <row r="745" spans="43:43" x14ac:dyDescent="0.2">
      <c r="AQ745" s="38"/>
    </row>
    <row r="746" spans="43:43" x14ac:dyDescent="0.2">
      <c r="AQ746" s="38"/>
    </row>
    <row r="747" spans="43:43" x14ac:dyDescent="0.2">
      <c r="AQ747" s="38"/>
    </row>
    <row r="748" spans="43:43" x14ac:dyDescent="0.2">
      <c r="AQ748" s="38"/>
    </row>
    <row r="749" spans="43:43" x14ac:dyDescent="0.2">
      <c r="AQ749" s="38"/>
    </row>
    <row r="750" spans="43:43" x14ac:dyDescent="0.2">
      <c r="AQ750" s="38"/>
    </row>
    <row r="751" spans="43:43" x14ac:dyDescent="0.2">
      <c r="AQ751" s="38"/>
    </row>
    <row r="752" spans="43:43" x14ac:dyDescent="0.2">
      <c r="AQ752" s="38"/>
    </row>
    <row r="753" spans="43:43" x14ac:dyDescent="0.2">
      <c r="AQ753" s="38"/>
    </row>
    <row r="754" spans="43:43" x14ac:dyDescent="0.2">
      <c r="AQ754" s="38"/>
    </row>
    <row r="755" spans="43:43" x14ac:dyDescent="0.2">
      <c r="AQ755" s="38"/>
    </row>
    <row r="756" spans="43:43" x14ac:dyDescent="0.2">
      <c r="AQ756" s="38"/>
    </row>
    <row r="757" spans="43:43" x14ac:dyDescent="0.2">
      <c r="AQ757" s="38"/>
    </row>
    <row r="758" spans="43:43" x14ac:dyDescent="0.2">
      <c r="AQ758" s="38"/>
    </row>
    <row r="759" spans="43:43" x14ac:dyDescent="0.2">
      <c r="AQ759" s="38"/>
    </row>
    <row r="760" spans="43:43" x14ac:dyDescent="0.2">
      <c r="AQ760" s="38"/>
    </row>
    <row r="761" spans="43:43" x14ac:dyDescent="0.2">
      <c r="AQ761" s="38"/>
    </row>
    <row r="762" spans="43:43" x14ac:dyDescent="0.2">
      <c r="AQ762" s="38"/>
    </row>
    <row r="763" spans="43:43" x14ac:dyDescent="0.2">
      <c r="AQ763" s="38"/>
    </row>
    <row r="764" spans="43:43" x14ac:dyDescent="0.2">
      <c r="AQ764" s="38"/>
    </row>
    <row r="765" spans="43:43" x14ac:dyDescent="0.2">
      <c r="AQ765" s="38"/>
    </row>
    <row r="766" spans="43:43" x14ac:dyDescent="0.2">
      <c r="AQ766" s="38"/>
    </row>
    <row r="767" spans="43:43" x14ac:dyDescent="0.2">
      <c r="AQ767" s="38"/>
    </row>
    <row r="768" spans="43:43" x14ac:dyDescent="0.2">
      <c r="AQ768" s="38"/>
    </row>
    <row r="769" spans="43:43" x14ac:dyDescent="0.2">
      <c r="AQ769" s="38"/>
    </row>
    <row r="770" spans="43:43" x14ac:dyDescent="0.2">
      <c r="AQ770" s="38"/>
    </row>
    <row r="771" spans="43:43" x14ac:dyDescent="0.2">
      <c r="AQ771" s="38"/>
    </row>
    <row r="772" spans="43:43" x14ac:dyDescent="0.2">
      <c r="AQ772" s="38"/>
    </row>
    <row r="773" spans="43:43" x14ac:dyDescent="0.2">
      <c r="AQ773" s="38"/>
    </row>
    <row r="774" spans="43:43" x14ac:dyDescent="0.2">
      <c r="AQ774" s="38"/>
    </row>
    <row r="775" spans="43:43" x14ac:dyDescent="0.2">
      <c r="AQ775" s="38"/>
    </row>
    <row r="776" spans="43:43" x14ac:dyDescent="0.2">
      <c r="AQ776" s="38"/>
    </row>
    <row r="777" spans="43:43" x14ac:dyDescent="0.2">
      <c r="AQ777" s="38"/>
    </row>
    <row r="778" spans="43:43" x14ac:dyDescent="0.2">
      <c r="AQ778" s="38"/>
    </row>
    <row r="779" spans="43:43" x14ac:dyDescent="0.2">
      <c r="AQ779" s="38"/>
    </row>
    <row r="780" spans="43:43" x14ac:dyDescent="0.2">
      <c r="AQ780" s="38"/>
    </row>
    <row r="781" spans="43:43" x14ac:dyDescent="0.2">
      <c r="AQ781" s="38"/>
    </row>
    <row r="782" spans="43:43" x14ac:dyDescent="0.2">
      <c r="AQ782" s="38"/>
    </row>
    <row r="783" spans="43:43" x14ac:dyDescent="0.2">
      <c r="AQ783" s="38"/>
    </row>
    <row r="784" spans="43:43" x14ac:dyDescent="0.2">
      <c r="AQ784" s="38"/>
    </row>
    <row r="785" spans="43:43" x14ac:dyDescent="0.2">
      <c r="AQ785" s="38"/>
    </row>
    <row r="786" spans="43:43" x14ac:dyDescent="0.2">
      <c r="AQ786" s="38"/>
    </row>
    <row r="787" spans="43:43" x14ac:dyDescent="0.2">
      <c r="AQ787" s="38"/>
    </row>
    <row r="788" spans="43:43" x14ac:dyDescent="0.2">
      <c r="AQ788" s="38"/>
    </row>
    <row r="789" spans="43:43" x14ac:dyDescent="0.2">
      <c r="AQ789" s="38"/>
    </row>
    <row r="790" spans="43:43" x14ac:dyDescent="0.2">
      <c r="AQ790" s="38"/>
    </row>
    <row r="791" spans="43:43" x14ac:dyDescent="0.2">
      <c r="AQ791" s="38"/>
    </row>
    <row r="792" spans="43:43" x14ac:dyDescent="0.2">
      <c r="AQ792" s="38"/>
    </row>
    <row r="793" spans="43:43" x14ac:dyDescent="0.2">
      <c r="AQ793" s="38"/>
    </row>
    <row r="794" spans="43:43" x14ac:dyDescent="0.2">
      <c r="AQ794" s="38"/>
    </row>
    <row r="795" spans="43:43" x14ac:dyDescent="0.2">
      <c r="AQ795" s="38"/>
    </row>
    <row r="796" spans="43:43" x14ac:dyDescent="0.2">
      <c r="AQ796" s="38"/>
    </row>
    <row r="797" spans="43:43" x14ac:dyDescent="0.2">
      <c r="AQ797" s="38"/>
    </row>
    <row r="798" spans="43:43" x14ac:dyDescent="0.2">
      <c r="AQ798" s="38"/>
    </row>
    <row r="799" spans="43:43" x14ac:dyDescent="0.2">
      <c r="AQ799" s="38"/>
    </row>
    <row r="800" spans="43:43" x14ac:dyDescent="0.2">
      <c r="AQ800" s="38"/>
    </row>
    <row r="801" spans="43:43" x14ac:dyDescent="0.2">
      <c r="AQ801" s="38"/>
    </row>
    <row r="802" spans="43:43" x14ac:dyDescent="0.2">
      <c r="AQ802" s="38"/>
    </row>
    <row r="803" spans="43:43" x14ac:dyDescent="0.2">
      <c r="AQ803" s="38"/>
    </row>
    <row r="804" spans="43:43" x14ac:dyDescent="0.2">
      <c r="AQ804" s="38"/>
    </row>
    <row r="805" spans="43:43" x14ac:dyDescent="0.2">
      <c r="AQ805" s="38"/>
    </row>
    <row r="806" spans="43:43" x14ac:dyDescent="0.2">
      <c r="AQ806" s="38"/>
    </row>
    <row r="807" spans="43:43" x14ac:dyDescent="0.2">
      <c r="AQ807" s="38"/>
    </row>
    <row r="808" spans="43:43" x14ac:dyDescent="0.2">
      <c r="AQ808" s="38"/>
    </row>
    <row r="809" spans="43:43" x14ac:dyDescent="0.2">
      <c r="AQ809" s="38"/>
    </row>
    <row r="810" spans="43:43" x14ac:dyDescent="0.2">
      <c r="AQ810" s="38"/>
    </row>
    <row r="811" spans="43:43" x14ac:dyDescent="0.2">
      <c r="AQ811" s="38"/>
    </row>
    <row r="812" spans="43:43" x14ac:dyDescent="0.2">
      <c r="AQ812" s="38"/>
    </row>
    <row r="813" spans="43:43" x14ac:dyDescent="0.2">
      <c r="AQ813" s="38"/>
    </row>
    <row r="814" spans="43:43" x14ac:dyDescent="0.2">
      <c r="AQ814" s="38"/>
    </row>
    <row r="815" spans="43:43" x14ac:dyDescent="0.2">
      <c r="AQ815" s="38"/>
    </row>
    <row r="816" spans="43:43" x14ac:dyDescent="0.2">
      <c r="AQ816" s="38"/>
    </row>
    <row r="817" spans="43:43" x14ac:dyDescent="0.2">
      <c r="AQ817" s="38"/>
    </row>
    <row r="818" spans="43:43" x14ac:dyDescent="0.2">
      <c r="AQ818" s="38"/>
    </row>
    <row r="819" spans="43:43" x14ac:dyDescent="0.2">
      <c r="AQ819" s="38"/>
    </row>
    <row r="820" spans="43:43" x14ac:dyDescent="0.2">
      <c r="AQ820" s="38"/>
    </row>
    <row r="821" spans="43:43" x14ac:dyDescent="0.2">
      <c r="AQ821" s="38"/>
    </row>
    <row r="822" spans="43:43" x14ac:dyDescent="0.2">
      <c r="AQ822" s="38"/>
    </row>
    <row r="823" spans="43:43" x14ac:dyDescent="0.2">
      <c r="AQ823" s="38"/>
    </row>
    <row r="824" spans="43:43" x14ac:dyDescent="0.2">
      <c r="AQ824" s="38"/>
    </row>
    <row r="825" spans="43:43" x14ac:dyDescent="0.2">
      <c r="AQ825" s="38"/>
    </row>
    <row r="826" spans="43:43" x14ac:dyDescent="0.2">
      <c r="AQ826" s="38"/>
    </row>
    <row r="827" spans="43:43" x14ac:dyDescent="0.2">
      <c r="AQ827" s="38"/>
    </row>
    <row r="828" spans="43:43" x14ac:dyDescent="0.2">
      <c r="AQ828" s="38"/>
    </row>
    <row r="829" spans="43:43" x14ac:dyDescent="0.2">
      <c r="AQ829" s="38"/>
    </row>
    <row r="830" spans="43:43" x14ac:dyDescent="0.2">
      <c r="AQ830" s="38"/>
    </row>
    <row r="831" spans="43:43" x14ac:dyDescent="0.2">
      <c r="AQ831" s="38"/>
    </row>
    <row r="832" spans="43:43" x14ac:dyDescent="0.2">
      <c r="AQ832" s="38"/>
    </row>
    <row r="833" spans="43:43" x14ac:dyDescent="0.2">
      <c r="AQ833" s="38"/>
    </row>
    <row r="834" spans="43:43" x14ac:dyDescent="0.2">
      <c r="AQ834" s="38"/>
    </row>
    <row r="835" spans="43:43" x14ac:dyDescent="0.2">
      <c r="AQ835" s="38"/>
    </row>
    <row r="836" spans="43:43" x14ac:dyDescent="0.2">
      <c r="AQ836" s="38"/>
    </row>
    <row r="837" spans="43:43" x14ac:dyDescent="0.2">
      <c r="AQ837" s="38"/>
    </row>
    <row r="838" spans="43:43" x14ac:dyDescent="0.2">
      <c r="AQ838" s="38"/>
    </row>
    <row r="839" spans="43:43" x14ac:dyDescent="0.2">
      <c r="AQ839" s="38"/>
    </row>
    <row r="840" spans="43:43" x14ac:dyDescent="0.2">
      <c r="AQ840" s="38"/>
    </row>
    <row r="841" spans="43:43" x14ac:dyDescent="0.2">
      <c r="AQ841" s="38"/>
    </row>
    <row r="842" spans="43:43" x14ac:dyDescent="0.2">
      <c r="AQ842" s="38"/>
    </row>
    <row r="843" spans="43:43" x14ac:dyDescent="0.2">
      <c r="AQ843" s="38"/>
    </row>
    <row r="844" spans="43:43" x14ac:dyDescent="0.2">
      <c r="AQ844" s="38"/>
    </row>
    <row r="845" spans="43:43" x14ac:dyDescent="0.2">
      <c r="AQ845" s="38"/>
    </row>
    <row r="846" spans="43:43" x14ac:dyDescent="0.2">
      <c r="AQ846" s="38"/>
    </row>
    <row r="847" spans="43:43" x14ac:dyDescent="0.2">
      <c r="AQ847" s="38"/>
    </row>
    <row r="848" spans="43:43" x14ac:dyDescent="0.2">
      <c r="AQ848" s="38"/>
    </row>
    <row r="849" spans="43:43" x14ac:dyDescent="0.2">
      <c r="AQ849" s="38"/>
    </row>
    <row r="850" spans="43:43" x14ac:dyDescent="0.2">
      <c r="AQ850" s="38"/>
    </row>
    <row r="851" spans="43:43" x14ac:dyDescent="0.2">
      <c r="AQ851" s="38"/>
    </row>
    <row r="852" spans="43:43" x14ac:dyDescent="0.2">
      <c r="AQ852" s="38"/>
    </row>
    <row r="853" spans="43:43" x14ac:dyDescent="0.2">
      <c r="AQ853" s="38"/>
    </row>
    <row r="854" spans="43:43" x14ac:dyDescent="0.2">
      <c r="AQ854" s="38"/>
    </row>
    <row r="855" spans="43:43" x14ac:dyDescent="0.2">
      <c r="AQ855" s="38"/>
    </row>
    <row r="856" spans="43:43" x14ac:dyDescent="0.2">
      <c r="AQ856" s="38"/>
    </row>
    <row r="857" spans="43:43" x14ac:dyDescent="0.2">
      <c r="AQ857" s="38"/>
    </row>
    <row r="858" spans="43:43" x14ac:dyDescent="0.2">
      <c r="AQ858" s="38"/>
    </row>
    <row r="859" spans="43:43" x14ac:dyDescent="0.2">
      <c r="AQ859" s="38"/>
    </row>
    <row r="860" spans="43:43" x14ac:dyDescent="0.2">
      <c r="AQ860" s="38"/>
    </row>
    <row r="861" spans="43:43" x14ac:dyDescent="0.2">
      <c r="AQ861" s="38"/>
    </row>
    <row r="862" spans="43:43" x14ac:dyDescent="0.2">
      <c r="AQ862" s="38"/>
    </row>
    <row r="863" spans="43:43" x14ac:dyDescent="0.2">
      <c r="AQ863" s="38"/>
    </row>
    <row r="864" spans="43:43" x14ac:dyDescent="0.2">
      <c r="AQ864" s="38"/>
    </row>
    <row r="865" spans="43:43" x14ac:dyDescent="0.2">
      <c r="AQ865" s="38"/>
    </row>
    <row r="866" spans="43:43" x14ac:dyDescent="0.2">
      <c r="AQ866" s="38"/>
    </row>
    <row r="867" spans="43:43" x14ac:dyDescent="0.2">
      <c r="AQ867" s="38"/>
    </row>
    <row r="868" spans="43:43" x14ac:dyDescent="0.2">
      <c r="AQ868" s="38"/>
    </row>
    <row r="869" spans="43:43" x14ac:dyDescent="0.2">
      <c r="AQ869" s="38"/>
    </row>
    <row r="870" spans="43:43" x14ac:dyDescent="0.2">
      <c r="AQ870" s="38"/>
    </row>
    <row r="871" spans="43:43" x14ac:dyDescent="0.2">
      <c r="AQ871" s="38"/>
    </row>
    <row r="872" spans="43:43" x14ac:dyDescent="0.2">
      <c r="AQ872" s="38"/>
    </row>
    <row r="873" spans="43:43" x14ac:dyDescent="0.2">
      <c r="AQ873" s="38"/>
    </row>
    <row r="874" spans="43:43" x14ac:dyDescent="0.2">
      <c r="AQ874" s="38"/>
    </row>
    <row r="875" spans="43:43" x14ac:dyDescent="0.2">
      <c r="AQ875" s="38"/>
    </row>
    <row r="876" spans="43:43" x14ac:dyDescent="0.2">
      <c r="AQ876" s="38"/>
    </row>
    <row r="877" spans="43:43" x14ac:dyDescent="0.2">
      <c r="AQ877" s="38"/>
    </row>
    <row r="878" spans="43:43" x14ac:dyDescent="0.2">
      <c r="AQ878" s="38"/>
    </row>
    <row r="879" spans="43:43" x14ac:dyDescent="0.2">
      <c r="AQ879" s="38"/>
    </row>
    <row r="880" spans="43:43" x14ac:dyDescent="0.2">
      <c r="AQ880" s="38"/>
    </row>
    <row r="881" spans="43:43" x14ac:dyDescent="0.2">
      <c r="AQ881" s="38"/>
    </row>
    <row r="882" spans="43:43" x14ac:dyDescent="0.2">
      <c r="AQ882" s="38"/>
    </row>
    <row r="883" spans="43:43" x14ac:dyDescent="0.2">
      <c r="AQ883" s="38"/>
    </row>
    <row r="884" spans="43:43" x14ac:dyDescent="0.2">
      <c r="AQ884" s="38"/>
    </row>
    <row r="885" spans="43:43" x14ac:dyDescent="0.2">
      <c r="AQ885" s="38"/>
    </row>
    <row r="886" spans="43:43" x14ac:dyDescent="0.2">
      <c r="AQ886" s="38"/>
    </row>
    <row r="887" spans="43:43" x14ac:dyDescent="0.2">
      <c r="AQ887" s="38"/>
    </row>
    <row r="888" spans="43:43" x14ac:dyDescent="0.2">
      <c r="AQ888" s="38"/>
    </row>
    <row r="889" spans="43:43" x14ac:dyDescent="0.2">
      <c r="AQ889" s="38"/>
    </row>
    <row r="890" spans="43:43" x14ac:dyDescent="0.2">
      <c r="AQ890" s="38"/>
    </row>
    <row r="891" spans="43:43" x14ac:dyDescent="0.2">
      <c r="AQ891" s="38"/>
    </row>
    <row r="892" spans="43:43" x14ac:dyDescent="0.2">
      <c r="AQ892" s="38"/>
    </row>
    <row r="893" spans="43:43" x14ac:dyDescent="0.2">
      <c r="AQ893" s="38"/>
    </row>
    <row r="894" spans="43:43" x14ac:dyDescent="0.2">
      <c r="AQ894" s="38"/>
    </row>
    <row r="895" spans="43:43" x14ac:dyDescent="0.2">
      <c r="AQ895" s="38"/>
    </row>
    <row r="896" spans="43:43" x14ac:dyDescent="0.2">
      <c r="AQ896" s="38"/>
    </row>
    <row r="897" spans="43:43" x14ac:dyDescent="0.2">
      <c r="AQ897" s="38"/>
    </row>
    <row r="898" spans="43:43" x14ac:dyDescent="0.2">
      <c r="AQ898" s="38"/>
    </row>
    <row r="899" spans="43:43" x14ac:dyDescent="0.2">
      <c r="AQ899" s="38"/>
    </row>
    <row r="900" spans="43:43" x14ac:dyDescent="0.2">
      <c r="AQ900" s="38"/>
    </row>
    <row r="901" spans="43:43" x14ac:dyDescent="0.2">
      <c r="AQ901" s="38"/>
    </row>
    <row r="902" spans="43:43" x14ac:dyDescent="0.2">
      <c r="AQ902" s="38"/>
    </row>
    <row r="903" spans="43:43" x14ac:dyDescent="0.2">
      <c r="AQ903" s="38"/>
    </row>
    <row r="904" spans="43:43" x14ac:dyDescent="0.2">
      <c r="AQ904" s="38"/>
    </row>
    <row r="905" spans="43:43" x14ac:dyDescent="0.2">
      <c r="AQ905" s="38"/>
    </row>
    <row r="906" spans="43:43" x14ac:dyDescent="0.2">
      <c r="AQ906" s="38"/>
    </row>
    <row r="907" spans="43:43" x14ac:dyDescent="0.2">
      <c r="AQ907" s="38"/>
    </row>
    <row r="908" spans="43:43" x14ac:dyDescent="0.2">
      <c r="AQ908" s="38"/>
    </row>
    <row r="909" spans="43:43" x14ac:dyDescent="0.2">
      <c r="AQ909" s="38"/>
    </row>
    <row r="910" spans="43:43" x14ac:dyDescent="0.2">
      <c r="AQ910" s="38"/>
    </row>
    <row r="911" spans="43:43" x14ac:dyDescent="0.2">
      <c r="AQ911" s="38"/>
    </row>
    <row r="912" spans="43:43" x14ac:dyDescent="0.2">
      <c r="AQ912" s="38"/>
    </row>
    <row r="913" spans="43:43" x14ac:dyDescent="0.2">
      <c r="AQ913" s="38"/>
    </row>
    <row r="914" spans="43:43" x14ac:dyDescent="0.2">
      <c r="AQ914" s="38"/>
    </row>
    <row r="915" spans="43:43" x14ac:dyDescent="0.2">
      <c r="AQ915" s="38"/>
    </row>
    <row r="916" spans="43:43" x14ac:dyDescent="0.2">
      <c r="AQ916" s="38"/>
    </row>
    <row r="917" spans="43:43" x14ac:dyDescent="0.2">
      <c r="AQ917" s="38"/>
    </row>
    <row r="918" spans="43:43" x14ac:dyDescent="0.2">
      <c r="AQ918" s="38"/>
    </row>
    <row r="919" spans="43:43" x14ac:dyDescent="0.2">
      <c r="AQ919" s="38"/>
    </row>
    <row r="920" spans="43:43" x14ac:dyDescent="0.2">
      <c r="AQ920" s="38"/>
    </row>
    <row r="921" spans="43:43" x14ac:dyDescent="0.2">
      <c r="AQ921" s="38"/>
    </row>
    <row r="922" spans="43:43" x14ac:dyDescent="0.2">
      <c r="AQ922" s="38"/>
    </row>
    <row r="923" spans="43:43" x14ac:dyDescent="0.2">
      <c r="AQ923" s="38"/>
    </row>
    <row r="924" spans="43:43" x14ac:dyDescent="0.2">
      <c r="AQ924" s="38"/>
    </row>
    <row r="925" spans="43:43" x14ac:dyDescent="0.2">
      <c r="AQ925" s="38"/>
    </row>
    <row r="926" spans="43:43" x14ac:dyDescent="0.2">
      <c r="AQ926" s="38"/>
    </row>
    <row r="927" spans="43:43" x14ac:dyDescent="0.2">
      <c r="AQ927" s="38"/>
    </row>
    <row r="928" spans="43:43" x14ac:dyDescent="0.2">
      <c r="AQ928" s="38"/>
    </row>
    <row r="929" spans="43:43" x14ac:dyDescent="0.2">
      <c r="AQ929" s="38"/>
    </row>
    <row r="930" spans="43:43" x14ac:dyDescent="0.2">
      <c r="AQ930" s="38"/>
    </row>
    <row r="931" spans="43:43" x14ac:dyDescent="0.2">
      <c r="AQ931" s="38"/>
    </row>
    <row r="932" spans="43:43" x14ac:dyDescent="0.2">
      <c r="AQ932" s="38"/>
    </row>
    <row r="933" spans="43:43" x14ac:dyDescent="0.2">
      <c r="AQ933" s="38"/>
    </row>
    <row r="934" spans="43:43" x14ac:dyDescent="0.2">
      <c r="AQ934" s="38"/>
    </row>
    <row r="935" spans="43:43" x14ac:dyDescent="0.2">
      <c r="AQ935" s="38"/>
    </row>
    <row r="936" spans="43:43" x14ac:dyDescent="0.2">
      <c r="AQ936" s="38"/>
    </row>
    <row r="937" spans="43:43" x14ac:dyDescent="0.2">
      <c r="AQ937" s="38"/>
    </row>
    <row r="938" spans="43:43" x14ac:dyDescent="0.2">
      <c r="AQ938" s="38"/>
    </row>
    <row r="939" spans="43:43" x14ac:dyDescent="0.2">
      <c r="AQ939" s="38"/>
    </row>
    <row r="940" spans="43:43" x14ac:dyDescent="0.2">
      <c r="AQ940" s="38"/>
    </row>
    <row r="941" spans="43:43" x14ac:dyDescent="0.2">
      <c r="AQ941" s="38"/>
    </row>
    <row r="942" spans="43:43" x14ac:dyDescent="0.2">
      <c r="AQ942" s="38"/>
    </row>
    <row r="943" spans="43:43" x14ac:dyDescent="0.2">
      <c r="AQ943" s="38"/>
    </row>
    <row r="944" spans="43:43" x14ac:dyDescent="0.2">
      <c r="AQ944" s="38"/>
    </row>
    <row r="945" spans="43:43" x14ac:dyDescent="0.2">
      <c r="AQ945" s="38"/>
    </row>
    <row r="946" spans="43:43" x14ac:dyDescent="0.2">
      <c r="AQ946" s="38"/>
    </row>
    <row r="947" spans="43:43" x14ac:dyDescent="0.2">
      <c r="AQ947" s="38"/>
    </row>
    <row r="948" spans="43:43" x14ac:dyDescent="0.2">
      <c r="AQ948" s="38"/>
    </row>
    <row r="949" spans="43:43" x14ac:dyDescent="0.2">
      <c r="AQ949" s="38"/>
    </row>
    <row r="950" spans="43:43" x14ac:dyDescent="0.2">
      <c r="AQ950" s="38"/>
    </row>
    <row r="951" spans="43:43" x14ac:dyDescent="0.2">
      <c r="AQ951" s="38"/>
    </row>
    <row r="952" spans="43:43" x14ac:dyDescent="0.2">
      <c r="AQ952" s="38"/>
    </row>
    <row r="953" spans="43:43" x14ac:dyDescent="0.2">
      <c r="AQ953" s="38"/>
    </row>
    <row r="954" spans="43:43" x14ac:dyDescent="0.2">
      <c r="AQ954" s="38"/>
    </row>
    <row r="955" spans="43:43" x14ac:dyDescent="0.2">
      <c r="AQ955" s="38"/>
    </row>
    <row r="956" spans="43:43" x14ac:dyDescent="0.2">
      <c r="AQ956" s="38"/>
    </row>
    <row r="957" spans="43:43" x14ac:dyDescent="0.2">
      <c r="AQ957" s="38"/>
    </row>
    <row r="958" spans="43:43" x14ac:dyDescent="0.2">
      <c r="AQ958" s="38"/>
    </row>
    <row r="959" spans="43:43" x14ac:dyDescent="0.2">
      <c r="AQ959" s="38"/>
    </row>
    <row r="960" spans="43:43" x14ac:dyDescent="0.2">
      <c r="AQ960" s="38"/>
    </row>
    <row r="961" spans="43:43" x14ac:dyDescent="0.2">
      <c r="AQ961" s="38"/>
    </row>
    <row r="962" spans="43:43" x14ac:dyDescent="0.2">
      <c r="AQ962" s="38"/>
    </row>
    <row r="963" spans="43:43" x14ac:dyDescent="0.2">
      <c r="AQ963" s="38"/>
    </row>
    <row r="964" spans="43:43" x14ac:dyDescent="0.2">
      <c r="AQ964" s="38"/>
    </row>
    <row r="965" spans="43:43" x14ac:dyDescent="0.2">
      <c r="AQ965" s="38"/>
    </row>
    <row r="966" spans="43:43" x14ac:dyDescent="0.2">
      <c r="AQ966" s="38"/>
    </row>
    <row r="967" spans="43:43" x14ac:dyDescent="0.2">
      <c r="AQ967" s="38"/>
    </row>
    <row r="968" spans="43:43" x14ac:dyDescent="0.2">
      <c r="AQ968" s="38"/>
    </row>
    <row r="969" spans="43:43" x14ac:dyDescent="0.2">
      <c r="AQ969" s="38"/>
    </row>
    <row r="970" spans="43:43" x14ac:dyDescent="0.2">
      <c r="AQ970" s="38"/>
    </row>
    <row r="971" spans="43:43" x14ac:dyDescent="0.2">
      <c r="AQ971" s="38"/>
    </row>
    <row r="972" spans="43:43" x14ac:dyDescent="0.2">
      <c r="AQ972" s="38"/>
    </row>
    <row r="973" spans="43:43" x14ac:dyDescent="0.2">
      <c r="AQ973" s="38"/>
    </row>
    <row r="974" spans="43:43" x14ac:dyDescent="0.2">
      <c r="AQ974" s="38"/>
    </row>
    <row r="975" spans="43:43" x14ac:dyDescent="0.2">
      <c r="AQ975" s="38"/>
    </row>
    <row r="976" spans="43:43" x14ac:dyDescent="0.2">
      <c r="AQ976" s="38"/>
    </row>
    <row r="977" spans="43:43" x14ac:dyDescent="0.2">
      <c r="AQ977" s="38"/>
    </row>
    <row r="978" spans="43:43" x14ac:dyDescent="0.2">
      <c r="AQ978" s="38"/>
    </row>
    <row r="979" spans="43:43" x14ac:dyDescent="0.2">
      <c r="AQ979" s="38"/>
    </row>
    <row r="980" spans="43:43" x14ac:dyDescent="0.2">
      <c r="AQ980" s="38"/>
    </row>
    <row r="981" spans="43:43" x14ac:dyDescent="0.2">
      <c r="AQ981" s="38"/>
    </row>
    <row r="982" spans="43:43" x14ac:dyDescent="0.2">
      <c r="AQ982" s="38"/>
    </row>
    <row r="983" spans="43:43" x14ac:dyDescent="0.2">
      <c r="AQ983" s="38"/>
    </row>
    <row r="984" spans="43:43" x14ac:dyDescent="0.2">
      <c r="AQ984" s="38"/>
    </row>
    <row r="985" spans="43:43" x14ac:dyDescent="0.2">
      <c r="AQ985" s="38"/>
    </row>
    <row r="986" spans="43:43" x14ac:dyDescent="0.2">
      <c r="AQ986" s="38"/>
    </row>
    <row r="987" spans="43:43" x14ac:dyDescent="0.2">
      <c r="AQ987" s="38"/>
    </row>
    <row r="988" spans="43:43" x14ac:dyDescent="0.2">
      <c r="AQ988" s="38"/>
    </row>
    <row r="989" spans="43:43" x14ac:dyDescent="0.2">
      <c r="AQ989" s="38"/>
    </row>
    <row r="990" spans="43:43" x14ac:dyDescent="0.2">
      <c r="AQ990" s="38"/>
    </row>
    <row r="991" spans="43:43" x14ac:dyDescent="0.2">
      <c r="AQ991" s="38"/>
    </row>
    <row r="992" spans="43:43" x14ac:dyDescent="0.2">
      <c r="AQ992" s="38"/>
    </row>
    <row r="993" spans="43:43" x14ac:dyDescent="0.2">
      <c r="AQ993" s="38"/>
    </row>
    <row r="994" spans="43:43" x14ac:dyDescent="0.2">
      <c r="AQ994" s="38"/>
    </row>
    <row r="995" spans="43:43" x14ac:dyDescent="0.2">
      <c r="AQ995" s="38"/>
    </row>
    <row r="996" spans="43:43" x14ac:dyDescent="0.2">
      <c r="AQ996" s="38"/>
    </row>
    <row r="997" spans="43:43" x14ac:dyDescent="0.2">
      <c r="AQ997" s="38"/>
    </row>
    <row r="998" spans="43:43" x14ac:dyDescent="0.2">
      <c r="AQ998" s="38"/>
    </row>
    <row r="999" spans="43:43" x14ac:dyDescent="0.2">
      <c r="AQ999" s="38"/>
    </row>
    <row r="1000" spans="43:43" x14ac:dyDescent="0.2">
      <c r="AQ1000" s="38"/>
    </row>
    <row r="1001" spans="43:43" x14ac:dyDescent="0.2">
      <c r="AQ1001" s="38"/>
    </row>
    <row r="1002" spans="43:43" x14ac:dyDescent="0.2">
      <c r="AQ1002" s="38"/>
    </row>
    <row r="1003" spans="43:43" x14ac:dyDescent="0.2">
      <c r="AQ1003" s="38"/>
    </row>
    <row r="1004" spans="43:43" x14ac:dyDescent="0.2">
      <c r="AQ1004" s="38"/>
    </row>
    <row r="1005" spans="43:43" x14ac:dyDescent="0.2">
      <c r="AQ1005" s="38"/>
    </row>
    <row r="1006" spans="43:43" x14ac:dyDescent="0.2">
      <c r="AQ1006" s="38"/>
    </row>
    <row r="1007" spans="43:43" x14ac:dyDescent="0.2">
      <c r="AQ1007" s="38"/>
    </row>
    <row r="1008" spans="43:43" x14ac:dyDescent="0.2">
      <c r="AQ1008" s="38"/>
    </row>
    <row r="1009" spans="43:43" x14ac:dyDescent="0.2">
      <c r="AQ1009" s="38"/>
    </row>
    <row r="1010" spans="43:43" x14ac:dyDescent="0.2">
      <c r="AQ1010" s="38"/>
    </row>
    <row r="1011" spans="43:43" x14ac:dyDescent="0.2">
      <c r="AQ1011" s="38"/>
    </row>
    <row r="1012" spans="43:43" x14ac:dyDescent="0.2">
      <c r="AQ1012" s="38"/>
    </row>
    <row r="1013" spans="43:43" x14ac:dyDescent="0.2">
      <c r="AQ1013" s="38"/>
    </row>
    <row r="1014" spans="43:43" x14ac:dyDescent="0.2">
      <c r="AQ1014" s="38"/>
    </row>
    <row r="1015" spans="43:43" x14ac:dyDescent="0.2">
      <c r="AQ1015" s="38"/>
    </row>
    <row r="1016" spans="43:43" x14ac:dyDescent="0.2">
      <c r="AQ1016" s="38"/>
    </row>
    <row r="1017" spans="43:43" x14ac:dyDescent="0.2">
      <c r="AQ1017" s="38"/>
    </row>
    <row r="1018" spans="43:43" x14ac:dyDescent="0.2">
      <c r="AQ1018" s="38"/>
    </row>
    <row r="1019" spans="43:43" x14ac:dyDescent="0.2">
      <c r="AQ1019" s="38"/>
    </row>
    <row r="1020" spans="43:43" x14ac:dyDescent="0.2">
      <c r="AQ1020" s="38"/>
    </row>
    <row r="1021" spans="43:43" x14ac:dyDescent="0.2">
      <c r="AQ1021" s="38"/>
    </row>
    <row r="1022" spans="43:43" x14ac:dyDescent="0.2">
      <c r="AQ1022" s="38"/>
    </row>
    <row r="1023" spans="43:43" x14ac:dyDescent="0.2">
      <c r="AQ1023" s="38"/>
    </row>
    <row r="1024" spans="43:43" x14ac:dyDescent="0.2">
      <c r="AQ1024" s="38"/>
    </row>
    <row r="1025" spans="43:43" x14ac:dyDescent="0.2">
      <c r="AQ1025" s="38"/>
    </row>
    <row r="1026" spans="43:43" x14ac:dyDescent="0.2">
      <c r="AQ1026" s="38"/>
    </row>
    <row r="1027" spans="43:43" x14ac:dyDescent="0.2">
      <c r="AQ1027" s="38"/>
    </row>
    <row r="1028" spans="43:43" x14ac:dyDescent="0.2">
      <c r="AQ1028" s="38"/>
    </row>
    <row r="1029" spans="43:43" x14ac:dyDescent="0.2">
      <c r="AQ1029" s="38"/>
    </row>
    <row r="1030" spans="43:43" x14ac:dyDescent="0.2">
      <c r="AQ1030" s="38"/>
    </row>
    <row r="1031" spans="43:43" x14ac:dyDescent="0.2">
      <c r="AQ1031" s="38"/>
    </row>
    <row r="1032" spans="43:43" x14ac:dyDescent="0.2">
      <c r="AQ1032" s="38"/>
    </row>
    <row r="1033" spans="43:43" x14ac:dyDescent="0.2">
      <c r="AQ1033" s="38"/>
    </row>
    <row r="1034" spans="43:43" x14ac:dyDescent="0.2">
      <c r="AQ1034" s="38"/>
    </row>
    <row r="1035" spans="43:43" x14ac:dyDescent="0.2">
      <c r="AQ1035" s="38"/>
    </row>
    <row r="1036" spans="43:43" x14ac:dyDescent="0.2">
      <c r="AQ1036" s="38"/>
    </row>
    <row r="1037" spans="43:43" x14ac:dyDescent="0.2">
      <c r="AQ1037" s="38"/>
    </row>
    <row r="1038" spans="43:43" x14ac:dyDescent="0.2">
      <c r="AQ1038" s="38"/>
    </row>
    <row r="1039" spans="43:43" x14ac:dyDescent="0.2">
      <c r="AQ1039" s="38"/>
    </row>
    <row r="1040" spans="43:43" x14ac:dyDescent="0.2">
      <c r="AQ1040" s="38"/>
    </row>
    <row r="1041" spans="43:43" x14ac:dyDescent="0.2">
      <c r="AQ1041" s="38"/>
    </row>
    <row r="1042" spans="43:43" x14ac:dyDescent="0.2">
      <c r="AQ1042" s="38"/>
    </row>
    <row r="1043" spans="43:43" x14ac:dyDescent="0.2">
      <c r="AQ1043" s="38"/>
    </row>
    <row r="1044" spans="43:43" x14ac:dyDescent="0.2">
      <c r="AQ1044" s="38"/>
    </row>
    <row r="1045" spans="43:43" x14ac:dyDescent="0.2">
      <c r="AQ1045" s="38"/>
    </row>
    <row r="1046" spans="43:43" x14ac:dyDescent="0.2">
      <c r="AQ1046" s="38"/>
    </row>
    <row r="1047" spans="43:43" x14ac:dyDescent="0.2">
      <c r="AQ1047" s="38"/>
    </row>
    <row r="1048" spans="43:43" x14ac:dyDescent="0.2">
      <c r="AQ1048" s="38"/>
    </row>
    <row r="1049" spans="43:43" x14ac:dyDescent="0.2">
      <c r="AQ1049" s="38"/>
    </row>
    <row r="1050" spans="43:43" x14ac:dyDescent="0.2">
      <c r="AQ1050" s="38"/>
    </row>
    <row r="1051" spans="43:43" x14ac:dyDescent="0.2">
      <c r="AQ1051" s="38"/>
    </row>
    <row r="1052" spans="43:43" x14ac:dyDescent="0.2">
      <c r="AQ1052" s="38"/>
    </row>
    <row r="1053" spans="43:43" x14ac:dyDescent="0.2">
      <c r="AQ1053" s="38"/>
    </row>
    <row r="1054" spans="43:43" x14ac:dyDescent="0.2">
      <c r="AQ1054" s="38"/>
    </row>
    <row r="1055" spans="43:43" x14ac:dyDescent="0.2">
      <c r="AQ1055" s="38"/>
    </row>
    <row r="1056" spans="43:43" x14ac:dyDescent="0.2">
      <c r="AQ1056" s="38"/>
    </row>
    <row r="1057" spans="43:43" x14ac:dyDescent="0.2">
      <c r="AQ1057" s="38"/>
    </row>
    <row r="1058" spans="43:43" x14ac:dyDescent="0.2">
      <c r="AQ1058" s="38"/>
    </row>
    <row r="1059" spans="43:43" x14ac:dyDescent="0.2">
      <c r="AQ1059" s="38"/>
    </row>
    <row r="1060" spans="43:43" x14ac:dyDescent="0.2">
      <c r="AQ1060" s="38"/>
    </row>
    <row r="1061" spans="43:43" x14ac:dyDescent="0.2">
      <c r="AQ1061" s="38"/>
    </row>
    <row r="1062" spans="43:43" x14ac:dyDescent="0.2">
      <c r="AQ1062" s="38"/>
    </row>
    <row r="1063" spans="43:43" x14ac:dyDescent="0.2">
      <c r="AQ1063" s="38"/>
    </row>
    <row r="1064" spans="43:43" x14ac:dyDescent="0.2">
      <c r="AQ1064" s="38"/>
    </row>
    <row r="1065" spans="43:43" x14ac:dyDescent="0.2">
      <c r="AQ1065" s="38"/>
    </row>
    <row r="1066" spans="43:43" x14ac:dyDescent="0.2">
      <c r="AQ1066" s="38"/>
    </row>
    <row r="1067" spans="43:43" x14ac:dyDescent="0.2">
      <c r="AQ1067" s="38"/>
    </row>
    <row r="1068" spans="43:43" x14ac:dyDescent="0.2">
      <c r="AQ1068" s="38"/>
    </row>
    <row r="1069" spans="43:43" x14ac:dyDescent="0.2">
      <c r="AQ1069" s="38"/>
    </row>
    <row r="1070" spans="43:43" x14ac:dyDescent="0.2">
      <c r="AQ1070" s="38"/>
    </row>
    <row r="1071" spans="43:43" x14ac:dyDescent="0.2">
      <c r="AQ1071" s="38"/>
    </row>
    <row r="1072" spans="43:43" x14ac:dyDescent="0.2">
      <c r="AQ1072" s="38"/>
    </row>
    <row r="1073" spans="43:43" x14ac:dyDescent="0.2">
      <c r="AQ1073" s="38"/>
    </row>
    <row r="1074" spans="43:43" x14ac:dyDescent="0.2">
      <c r="AQ1074" s="38"/>
    </row>
    <row r="1075" spans="43:43" x14ac:dyDescent="0.2">
      <c r="AQ1075" s="38"/>
    </row>
    <row r="1076" spans="43:43" x14ac:dyDescent="0.2">
      <c r="AQ1076" s="38"/>
    </row>
    <row r="1077" spans="43:43" x14ac:dyDescent="0.2">
      <c r="AQ1077" s="38"/>
    </row>
    <row r="1078" spans="43:43" x14ac:dyDescent="0.2">
      <c r="AQ1078" s="38"/>
    </row>
    <row r="1079" spans="43:43" x14ac:dyDescent="0.2">
      <c r="AQ1079" s="38"/>
    </row>
    <row r="1080" spans="43:43" x14ac:dyDescent="0.2">
      <c r="AQ1080" s="38"/>
    </row>
    <row r="1081" spans="43:43" x14ac:dyDescent="0.2">
      <c r="AQ1081" s="38"/>
    </row>
    <row r="1082" spans="43:43" x14ac:dyDescent="0.2">
      <c r="AQ1082" s="38"/>
    </row>
    <row r="1083" spans="43:43" x14ac:dyDescent="0.2">
      <c r="AQ1083" s="38"/>
    </row>
    <row r="1084" spans="43:43" x14ac:dyDescent="0.2">
      <c r="AQ1084" s="38"/>
    </row>
    <row r="1085" spans="43:43" x14ac:dyDescent="0.2">
      <c r="AQ1085" s="38"/>
    </row>
    <row r="1086" spans="43:43" x14ac:dyDescent="0.2">
      <c r="AQ1086" s="38"/>
    </row>
    <row r="1087" spans="43:43" x14ac:dyDescent="0.2">
      <c r="AQ1087" s="38"/>
    </row>
    <row r="1088" spans="43:43" x14ac:dyDescent="0.2">
      <c r="AQ1088" s="38"/>
    </row>
    <row r="1089" spans="43:43" x14ac:dyDescent="0.2">
      <c r="AQ1089" s="38"/>
    </row>
    <row r="1090" spans="43:43" x14ac:dyDescent="0.2">
      <c r="AQ1090" s="38"/>
    </row>
    <row r="1091" spans="43:43" x14ac:dyDescent="0.2">
      <c r="AQ1091" s="38"/>
    </row>
    <row r="1092" spans="43:43" x14ac:dyDescent="0.2">
      <c r="AQ1092" s="38"/>
    </row>
    <row r="1093" spans="43:43" x14ac:dyDescent="0.2">
      <c r="AQ1093" s="38"/>
    </row>
    <row r="1094" spans="43:43" x14ac:dyDescent="0.2">
      <c r="AQ1094" s="38"/>
    </row>
    <row r="1095" spans="43:43" x14ac:dyDescent="0.2">
      <c r="AQ1095" s="38"/>
    </row>
    <row r="1096" spans="43:43" x14ac:dyDescent="0.2">
      <c r="AQ1096" s="38"/>
    </row>
    <row r="1097" spans="43:43" x14ac:dyDescent="0.2">
      <c r="AQ1097" s="38"/>
    </row>
    <row r="1098" spans="43:43" x14ac:dyDescent="0.2">
      <c r="AQ1098" s="38"/>
    </row>
    <row r="1099" spans="43:43" x14ac:dyDescent="0.2">
      <c r="AQ1099" s="38"/>
    </row>
    <row r="1100" spans="43:43" x14ac:dyDescent="0.2">
      <c r="AQ1100" s="38"/>
    </row>
    <row r="1101" spans="43:43" x14ac:dyDescent="0.2">
      <c r="AQ1101" s="38"/>
    </row>
    <row r="1102" spans="43:43" x14ac:dyDescent="0.2">
      <c r="AQ1102" s="38"/>
    </row>
    <row r="1103" spans="43:43" x14ac:dyDescent="0.2">
      <c r="AQ1103" s="38"/>
    </row>
    <row r="1104" spans="43:43" x14ac:dyDescent="0.2">
      <c r="AQ1104" s="38"/>
    </row>
    <row r="1105" spans="43:43" x14ac:dyDescent="0.2">
      <c r="AQ1105" s="38"/>
    </row>
    <row r="1106" spans="43:43" x14ac:dyDescent="0.2">
      <c r="AQ1106" s="38"/>
    </row>
    <row r="1107" spans="43:43" x14ac:dyDescent="0.2">
      <c r="AQ1107" s="38"/>
    </row>
    <row r="1108" spans="43:43" x14ac:dyDescent="0.2">
      <c r="AQ1108" s="38"/>
    </row>
    <row r="1109" spans="43:43" x14ac:dyDescent="0.2">
      <c r="AQ1109" s="38"/>
    </row>
    <row r="1110" spans="43:43" x14ac:dyDescent="0.2">
      <c r="AQ1110" s="38"/>
    </row>
    <row r="1111" spans="43:43" x14ac:dyDescent="0.2">
      <c r="AQ1111" s="38"/>
    </row>
    <row r="1112" spans="43:43" x14ac:dyDescent="0.2">
      <c r="AQ1112" s="38"/>
    </row>
    <row r="1113" spans="43:43" x14ac:dyDescent="0.2">
      <c r="AQ1113" s="38"/>
    </row>
    <row r="1114" spans="43:43" x14ac:dyDescent="0.2">
      <c r="AQ1114" s="38"/>
    </row>
    <row r="1115" spans="43:43" x14ac:dyDescent="0.2">
      <c r="AQ1115" s="38"/>
    </row>
    <row r="1116" spans="43:43" x14ac:dyDescent="0.2">
      <c r="AQ1116" s="38"/>
    </row>
    <row r="1117" spans="43:43" x14ac:dyDescent="0.2">
      <c r="AQ1117" s="38"/>
    </row>
    <row r="1118" spans="43:43" x14ac:dyDescent="0.2">
      <c r="AQ1118" s="38"/>
    </row>
    <row r="1119" spans="43:43" x14ac:dyDescent="0.2">
      <c r="AQ1119" s="38"/>
    </row>
    <row r="1120" spans="43:43" x14ac:dyDescent="0.2">
      <c r="AQ1120" s="38"/>
    </row>
    <row r="1121" spans="43:43" x14ac:dyDescent="0.2">
      <c r="AQ1121" s="38"/>
    </row>
    <row r="1122" spans="43:43" x14ac:dyDescent="0.2">
      <c r="AQ1122" s="38"/>
    </row>
    <row r="1123" spans="43:43" x14ac:dyDescent="0.2">
      <c r="AQ1123" s="38"/>
    </row>
    <row r="1124" spans="43:43" x14ac:dyDescent="0.2">
      <c r="AQ1124" s="38"/>
    </row>
    <row r="1125" spans="43:43" x14ac:dyDescent="0.2">
      <c r="AQ1125" s="38"/>
    </row>
    <row r="1126" spans="43:43" x14ac:dyDescent="0.2">
      <c r="AQ1126" s="38"/>
    </row>
    <row r="1127" spans="43:43" x14ac:dyDescent="0.2">
      <c r="AQ1127" s="38"/>
    </row>
    <row r="1128" spans="43:43" x14ac:dyDescent="0.2">
      <c r="AQ1128" s="38"/>
    </row>
    <row r="1129" spans="43:43" x14ac:dyDescent="0.2">
      <c r="AQ1129" s="38"/>
    </row>
    <row r="1130" spans="43:43" x14ac:dyDescent="0.2">
      <c r="AQ1130" s="38"/>
    </row>
    <row r="1131" spans="43:43" x14ac:dyDescent="0.2">
      <c r="AQ1131" s="38"/>
    </row>
    <row r="1132" spans="43:43" x14ac:dyDescent="0.2">
      <c r="AQ1132" s="38"/>
    </row>
    <row r="1133" spans="43:43" x14ac:dyDescent="0.2">
      <c r="AQ1133" s="38"/>
    </row>
    <row r="1134" spans="43:43" x14ac:dyDescent="0.2">
      <c r="AQ1134" s="38"/>
    </row>
    <row r="1135" spans="43:43" x14ac:dyDescent="0.2">
      <c r="AQ1135" s="38"/>
    </row>
    <row r="1136" spans="43:43" x14ac:dyDescent="0.2">
      <c r="AQ1136" s="38"/>
    </row>
    <row r="1137" spans="43:43" x14ac:dyDescent="0.2">
      <c r="AQ1137" s="38"/>
    </row>
    <row r="1138" spans="43:43" x14ac:dyDescent="0.2">
      <c r="AQ1138" s="38"/>
    </row>
    <row r="1139" spans="43:43" x14ac:dyDescent="0.2">
      <c r="AQ1139" s="38"/>
    </row>
    <row r="1140" spans="43:43" x14ac:dyDescent="0.2">
      <c r="AQ1140" s="38"/>
    </row>
    <row r="1141" spans="43:43" x14ac:dyDescent="0.2">
      <c r="AQ1141" s="38"/>
    </row>
    <row r="1142" spans="43:43" x14ac:dyDescent="0.2">
      <c r="AQ1142" s="38"/>
    </row>
    <row r="1143" spans="43:43" x14ac:dyDescent="0.2">
      <c r="AQ1143" s="38"/>
    </row>
    <row r="1144" spans="43:43" x14ac:dyDescent="0.2">
      <c r="AQ1144" s="38"/>
    </row>
    <row r="1145" spans="43:43" x14ac:dyDescent="0.2">
      <c r="AQ1145" s="38"/>
    </row>
    <row r="1146" spans="43:43" x14ac:dyDescent="0.2">
      <c r="AQ1146" s="38"/>
    </row>
    <row r="1147" spans="43:43" x14ac:dyDescent="0.2">
      <c r="AQ1147" s="38"/>
    </row>
    <row r="1148" spans="43:43" x14ac:dyDescent="0.2">
      <c r="AQ1148" s="38"/>
    </row>
    <row r="1149" spans="43:43" x14ac:dyDescent="0.2">
      <c r="AQ1149" s="38"/>
    </row>
    <row r="1150" spans="43:43" x14ac:dyDescent="0.2">
      <c r="AQ1150" s="38"/>
    </row>
    <row r="1151" spans="43:43" x14ac:dyDescent="0.2">
      <c r="AQ1151" s="38"/>
    </row>
    <row r="1152" spans="43:43" x14ac:dyDescent="0.2">
      <c r="AQ1152" s="38"/>
    </row>
    <row r="1153" spans="43:43" x14ac:dyDescent="0.2">
      <c r="AQ1153" s="38"/>
    </row>
    <row r="1154" spans="43:43" x14ac:dyDescent="0.2">
      <c r="AQ1154" s="38"/>
    </row>
    <row r="1155" spans="43:43" x14ac:dyDescent="0.2">
      <c r="AQ1155" s="38"/>
    </row>
    <row r="1156" spans="43:43" x14ac:dyDescent="0.2">
      <c r="AQ1156" s="38"/>
    </row>
    <row r="1157" spans="43:43" x14ac:dyDescent="0.2">
      <c r="AQ1157" s="38"/>
    </row>
    <row r="1158" spans="43:43" x14ac:dyDescent="0.2">
      <c r="AQ1158" s="38"/>
    </row>
    <row r="1159" spans="43:43" x14ac:dyDescent="0.2">
      <c r="AQ1159" s="38"/>
    </row>
    <row r="1160" spans="43:43" x14ac:dyDescent="0.2">
      <c r="AQ1160" s="38"/>
    </row>
    <row r="1161" spans="43:43" x14ac:dyDescent="0.2">
      <c r="AQ1161" s="38"/>
    </row>
    <row r="1162" spans="43:43" x14ac:dyDescent="0.2">
      <c r="AQ1162" s="38"/>
    </row>
    <row r="1163" spans="43:43" x14ac:dyDescent="0.2">
      <c r="AQ1163" s="38"/>
    </row>
    <row r="1164" spans="43:43" x14ac:dyDescent="0.2">
      <c r="AQ1164" s="38"/>
    </row>
    <row r="1165" spans="43:43" x14ac:dyDescent="0.2">
      <c r="AQ1165" s="38"/>
    </row>
    <row r="1166" spans="43:43" x14ac:dyDescent="0.2">
      <c r="AQ1166" s="38"/>
    </row>
    <row r="1167" spans="43:43" x14ac:dyDescent="0.2">
      <c r="AQ1167" s="38"/>
    </row>
    <row r="1168" spans="43:43" x14ac:dyDescent="0.2">
      <c r="AQ1168" s="38"/>
    </row>
    <row r="1169" spans="43:43" x14ac:dyDescent="0.2">
      <c r="AQ1169" s="38"/>
    </row>
    <row r="1170" spans="43:43" x14ac:dyDescent="0.2">
      <c r="AQ1170" s="38"/>
    </row>
    <row r="1171" spans="43:43" x14ac:dyDescent="0.2">
      <c r="AQ1171" s="38"/>
    </row>
    <row r="1172" spans="43:43" x14ac:dyDescent="0.2">
      <c r="AQ1172" s="38"/>
    </row>
    <row r="1173" spans="43:43" x14ac:dyDescent="0.2">
      <c r="AQ1173" s="38"/>
    </row>
    <row r="1174" spans="43:43" x14ac:dyDescent="0.2">
      <c r="AQ1174" s="38"/>
    </row>
    <row r="1175" spans="43:43" x14ac:dyDescent="0.2">
      <c r="AQ1175" s="38"/>
    </row>
    <row r="1176" spans="43:43" x14ac:dyDescent="0.2">
      <c r="AQ1176" s="38"/>
    </row>
    <row r="1177" spans="43:43" x14ac:dyDescent="0.2">
      <c r="AQ1177" s="38"/>
    </row>
    <row r="1178" spans="43:43" x14ac:dyDescent="0.2">
      <c r="AQ1178" s="38"/>
    </row>
    <row r="1179" spans="43:43" x14ac:dyDescent="0.2">
      <c r="AQ1179" s="38"/>
    </row>
    <row r="1180" spans="43:43" x14ac:dyDescent="0.2">
      <c r="AQ1180" s="38"/>
    </row>
    <row r="1181" spans="43:43" x14ac:dyDescent="0.2">
      <c r="AQ1181" s="38"/>
    </row>
    <row r="1182" spans="43:43" x14ac:dyDescent="0.2">
      <c r="AQ1182" s="38"/>
    </row>
    <row r="1183" spans="43:43" x14ac:dyDescent="0.2">
      <c r="AQ1183" s="38"/>
    </row>
    <row r="1184" spans="43:43" x14ac:dyDescent="0.2">
      <c r="AQ1184" s="38"/>
    </row>
    <row r="1185" spans="43:43" x14ac:dyDescent="0.2">
      <c r="AQ1185" s="38"/>
    </row>
    <row r="1186" spans="43:43" x14ac:dyDescent="0.2">
      <c r="AQ1186" s="38"/>
    </row>
    <row r="1187" spans="43:43" x14ac:dyDescent="0.2">
      <c r="AQ1187" s="38"/>
    </row>
    <row r="1188" spans="43:43" x14ac:dyDescent="0.2">
      <c r="AQ1188" s="38"/>
    </row>
    <row r="1189" spans="43:43" x14ac:dyDescent="0.2">
      <c r="AQ1189" s="38"/>
    </row>
    <row r="1190" spans="43:43" x14ac:dyDescent="0.2">
      <c r="AQ1190" s="38"/>
    </row>
    <row r="1191" spans="43:43" x14ac:dyDescent="0.2">
      <c r="AQ1191" s="38"/>
    </row>
    <row r="1192" spans="43:43" x14ac:dyDescent="0.2">
      <c r="AQ1192" s="38"/>
    </row>
    <row r="1193" spans="43:43" x14ac:dyDescent="0.2">
      <c r="AQ1193" s="38"/>
    </row>
    <row r="1194" spans="43:43" x14ac:dyDescent="0.2">
      <c r="AQ1194" s="38"/>
    </row>
    <row r="1195" spans="43:43" x14ac:dyDescent="0.2">
      <c r="AQ1195" s="38"/>
    </row>
    <row r="1196" spans="43:43" x14ac:dyDescent="0.2">
      <c r="AQ1196" s="38"/>
    </row>
    <row r="1197" spans="43:43" x14ac:dyDescent="0.2">
      <c r="AQ1197" s="38"/>
    </row>
    <row r="1198" spans="43:43" x14ac:dyDescent="0.2">
      <c r="AQ1198" s="38"/>
    </row>
    <row r="1199" spans="43:43" x14ac:dyDescent="0.2">
      <c r="AQ1199" s="38"/>
    </row>
    <row r="1200" spans="43:43" x14ac:dyDescent="0.2">
      <c r="AQ1200" s="38"/>
    </row>
    <row r="1201" spans="43:43" x14ac:dyDescent="0.2">
      <c r="AQ1201" s="38"/>
    </row>
    <row r="1202" spans="43:43" x14ac:dyDescent="0.2">
      <c r="AQ1202" s="38"/>
    </row>
    <row r="1203" spans="43:43" x14ac:dyDescent="0.2">
      <c r="AQ1203" s="38"/>
    </row>
    <row r="1204" spans="43:43" x14ac:dyDescent="0.2">
      <c r="AQ1204" s="38"/>
    </row>
    <row r="1205" spans="43:43" x14ac:dyDescent="0.2">
      <c r="AQ1205" s="38"/>
    </row>
    <row r="1206" spans="43:43" x14ac:dyDescent="0.2">
      <c r="AQ1206" s="38"/>
    </row>
    <row r="1207" spans="43:43" x14ac:dyDescent="0.2">
      <c r="AQ1207" s="38"/>
    </row>
    <row r="1208" spans="43:43" x14ac:dyDescent="0.2">
      <c r="AQ1208" s="38"/>
    </row>
    <row r="1209" spans="43:43" x14ac:dyDescent="0.2">
      <c r="AQ1209" s="38"/>
    </row>
    <row r="1210" spans="43:43" x14ac:dyDescent="0.2">
      <c r="AQ1210" s="38"/>
    </row>
    <row r="1211" spans="43:43" x14ac:dyDescent="0.2">
      <c r="AQ1211" s="38"/>
    </row>
    <row r="1212" spans="43:43" x14ac:dyDescent="0.2">
      <c r="AQ1212" s="38"/>
    </row>
    <row r="1213" spans="43:43" x14ac:dyDescent="0.2">
      <c r="AQ1213" s="38"/>
    </row>
    <row r="1214" spans="43:43" x14ac:dyDescent="0.2">
      <c r="AQ1214" s="38"/>
    </row>
    <row r="1215" spans="43:43" x14ac:dyDescent="0.2">
      <c r="AQ1215" s="38"/>
    </row>
    <row r="1216" spans="43:43" x14ac:dyDescent="0.2">
      <c r="AQ1216" s="38"/>
    </row>
    <row r="1217" spans="43:43" x14ac:dyDescent="0.2">
      <c r="AQ1217" s="38"/>
    </row>
    <row r="1218" spans="43:43" x14ac:dyDescent="0.2">
      <c r="AQ1218" s="38"/>
    </row>
    <row r="1219" spans="43:43" x14ac:dyDescent="0.2">
      <c r="AQ1219" s="38"/>
    </row>
    <row r="1220" spans="43:43" x14ac:dyDescent="0.2">
      <c r="AQ1220" s="38"/>
    </row>
    <row r="1221" spans="43:43" x14ac:dyDescent="0.2">
      <c r="AQ1221" s="38"/>
    </row>
    <row r="1222" spans="43:43" x14ac:dyDescent="0.2">
      <c r="AQ1222" s="38"/>
    </row>
    <row r="1223" spans="43:43" x14ac:dyDescent="0.2">
      <c r="AQ1223" s="38"/>
    </row>
    <row r="1224" spans="43:43" x14ac:dyDescent="0.2">
      <c r="AQ1224" s="38"/>
    </row>
    <row r="1225" spans="43:43" x14ac:dyDescent="0.2">
      <c r="AQ1225" s="38"/>
    </row>
    <row r="1226" spans="43:43" x14ac:dyDescent="0.2">
      <c r="AQ1226" s="38"/>
    </row>
    <row r="1227" spans="43:43" x14ac:dyDescent="0.2">
      <c r="AQ1227" s="38"/>
    </row>
    <row r="1228" spans="43:43" x14ac:dyDescent="0.2">
      <c r="AQ1228" s="38"/>
    </row>
    <row r="1229" spans="43:43" x14ac:dyDescent="0.2">
      <c r="AQ1229" s="38"/>
    </row>
    <row r="1230" spans="43:43" x14ac:dyDescent="0.2">
      <c r="AQ1230" s="38"/>
    </row>
    <row r="1231" spans="43:43" x14ac:dyDescent="0.2">
      <c r="AQ1231" s="38"/>
    </row>
    <row r="1232" spans="43:43" x14ac:dyDescent="0.2">
      <c r="AQ1232" s="38"/>
    </row>
    <row r="1233" spans="43:43" x14ac:dyDescent="0.2">
      <c r="AQ1233" s="38"/>
    </row>
    <row r="1234" spans="43:43" x14ac:dyDescent="0.2">
      <c r="AQ1234" s="38"/>
    </row>
    <row r="1235" spans="43:43" x14ac:dyDescent="0.2">
      <c r="AQ1235" s="38"/>
    </row>
    <row r="1236" spans="43:43" x14ac:dyDescent="0.2">
      <c r="AQ1236" s="38"/>
    </row>
    <row r="1237" spans="43:43" x14ac:dyDescent="0.2">
      <c r="AQ1237" s="38"/>
    </row>
    <row r="1238" spans="43:43" x14ac:dyDescent="0.2">
      <c r="AQ1238" s="38"/>
    </row>
    <row r="1239" spans="43:43" x14ac:dyDescent="0.2">
      <c r="AQ1239" s="38"/>
    </row>
    <row r="1240" spans="43:43" x14ac:dyDescent="0.2">
      <c r="AQ1240" s="38"/>
    </row>
    <row r="1241" spans="43:43" x14ac:dyDescent="0.2">
      <c r="AQ1241" s="38"/>
    </row>
    <row r="1242" spans="43:43" x14ac:dyDescent="0.2">
      <c r="AQ1242" s="38"/>
    </row>
    <row r="1243" spans="43:43" x14ac:dyDescent="0.2">
      <c r="AQ1243" s="38"/>
    </row>
    <row r="1244" spans="43:43" x14ac:dyDescent="0.2">
      <c r="AQ1244" s="38"/>
    </row>
    <row r="1245" spans="43:43" x14ac:dyDescent="0.2">
      <c r="AQ1245" s="38"/>
    </row>
    <row r="1246" spans="43:43" x14ac:dyDescent="0.2">
      <c r="AQ1246" s="38"/>
    </row>
    <row r="1247" spans="43:43" x14ac:dyDescent="0.2">
      <c r="AQ1247" s="38"/>
    </row>
    <row r="1248" spans="43:43" x14ac:dyDescent="0.2">
      <c r="AQ1248" s="38"/>
    </row>
    <row r="1249" spans="43:43" x14ac:dyDescent="0.2">
      <c r="AQ1249" s="38"/>
    </row>
    <row r="1250" spans="43:43" x14ac:dyDescent="0.2">
      <c r="AQ1250" s="38"/>
    </row>
    <row r="1251" spans="43:43" x14ac:dyDescent="0.2">
      <c r="AQ1251" s="38"/>
    </row>
    <row r="1252" spans="43:43" x14ac:dyDescent="0.2">
      <c r="AQ1252" s="38"/>
    </row>
    <row r="1253" spans="43:43" x14ac:dyDescent="0.2">
      <c r="AQ1253" s="38"/>
    </row>
    <row r="1254" spans="43:43" x14ac:dyDescent="0.2">
      <c r="AQ1254" s="38"/>
    </row>
    <row r="1255" spans="43:43" x14ac:dyDescent="0.2">
      <c r="AQ1255" s="38"/>
    </row>
    <row r="1256" spans="43:43" x14ac:dyDescent="0.2">
      <c r="AQ1256" s="38"/>
    </row>
    <row r="1257" spans="43:43" x14ac:dyDescent="0.2">
      <c r="AQ1257" s="38"/>
    </row>
    <row r="1258" spans="43:43" x14ac:dyDescent="0.2">
      <c r="AQ1258" s="38"/>
    </row>
    <row r="1259" spans="43:43" x14ac:dyDescent="0.2">
      <c r="AQ1259" s="38"/>
    </row>
    <row r="1260" spans="43:43" x14ac:dyDescent="0.2">
      <c r="AQ1260" s="38"/>
    </row>
    <row r="1261" spans="43:43" x14ac:dyDescent="0.2">
      <c r="AQ1261" s="38"/>
    </row>
    <row r="1262" spans="43:43" x14ac:dyDescent="0.2">
      <c r="AQ1262" s="38"/>
    </row>
    <row r="1263" spans="43:43" x14ac:dyDescent="0.2">
      <c r="AQ1263" s="38"/>
    </row>
    <row r="1264" spans="43:43" x14ac:dyDescent="0.2">
      <c r="AQ1264" s="38"/>
    </row>
    <row r="1265" spans="43:43" x14ac:dyDescent="0.2">
      <c r="AQ1265" s="38"/>
    </row>
    <row r="1266" spans="43:43" x14ac:dyDescent="0.2">
      <c r="AQ1266" s="38"/>
    </row>
    <row r="1267" spans="43:43" x14ac:dyDescent="0.2">
      <c r="AQ1267" s="38"/>
    </row>
    <row r="1268" spans="43:43" x14ac:dyDescent="0.2">
      <c r="AQ1268" s="38"/>
    </row>
    <row r="1269" spans="43:43" x14ac:dyDescent="0.2">
      <c r="AQ1269" s="38"/>
    </row>
    <row r="1270" spans="43:43" x14ac:dyDescent="0.2">
      <c r="AQ1270" s="38"/>
    </row>
    <row r="1271" spans="43:43" x14ac:dyDescent="0.2">
      <c r="AQ1271" s="38"/>
    </row>
    <row r="1272" spans="43:43" x14ac:dyDescent="0.2">
      <c r="AQ1272" s="38"/>
    </row>
    <row r="1273" spans="43:43" x14ac:dyDescent="0.2">
      <c r="AQ1273" s="38"/>
    </row>
    <row r="1274" spans="43:43" x14ac:dyDescent="0.2">
      <c r="AQ1274" s="38"/>
    </row>
    <row r="1275" spans="43:43" x14ac:dyDescent="0.2">
      <c r="AQ1275" s="38"/>
    </row>
    <row r="1276" spans="43:43" x14ac:dyDescent="0.2">
      <c r="AQ1276" s="38"/>
    </row>
    <row r="1277" spans="43:43" x14ac:dyDescent="0.2">
      <c r="AQ1277" s="38"/>
    </row>
    <row r="1278" spans="43:43" x14ac:dyDescent="0.2">
      <c r="AQ1278" s="38"/>
    </row>
    <row r="1279" spans="43:43" x14ac:dyDescent="0.2">
      <c r="AQ1279" s="38"/>
    </row>
    <row r="1280" spans="43:43" x14ac:dyDescent="0.2">
      <c r="AQ1280" s="38"/>
    </row>
    <row r="1281" spans="43:43" x14ac:dyDescent="0.2">
      <c r="AQ1281" s="38"/>
    </row>
    <row r="1282" spans="43:43" x14ac:dyDescent="0.2">
      <c r="AQ1282" s="38"/>
    </row>
    <row r="1283" spans="43:43" x14ac:dyDescent="0.2">
      <c r="AQ1283" s="38"/>
    </row>
    <row r="1284" spans="43:43" x14ac:dyDescent="0.2">
      <c r="AQ1284" s="38"/>
    </row>
    <row r="1285" spans="43:43" x14ac:dyDescent="0.2">
      <c r="AQ1285" s="38"/>
    </row>
    <row r="1286" spans="43:43" x14ac:dyDescent="0.2">
      <c r="AQ1286" s="38"/>
    </row>
    <row r="1287" spans="43:43" x14ac:dyDescent="0.2">
      <c r="AQ1287" s="38"/>
    </row>
    <row r="1288" spans="43:43" x14ac:dyDescent="0.2">
      <c r="AQ1288" s="38"/>
    </row>
    <row r="1289" spans="43:43" x14ac:dyDescent="0.2">
      <c r="AQ1289" s="38"/>
    </row>
    <row r="1290" spans="43:43" x14ac:dyDescent="0.2">
      <c r="AQ1290" s="38"/>
    </row>
    <row r="1291" spans="43:43" x14ac:dyDescent="0.2">
      <c r="AQ1291" s="38"/>
    </row>
    <row r="1292" spans="43:43" x14ac:dyDescent="0.2">
      <c r="AQ1292" s="38"/>
    </row>
    <row r="1293" spans="43:43" x14ac:dyDescent="0.2">
      <c r="AQ1293" s="38"/>
    </row>
    <row r="1294" spans="43:43" x14ac:dyDescent="0.2">
      <c r="AQ1294" s="38"/>
    </row>
    <row r="1295" spans="43:43" x14ac:dyDescent="0.2">
      <c r="AQ1295" s="38"/>
    </row>
    <row r="1296" spans="43:43" x14ac:dyDescent="0.2">
      <c r="AQ1296" s="38"/>
    </row>
    <row r="1297" spans="43:43" x14ac:dyDescent="0.2">
      <c r="AQ1297" s="38"/>
    </row>
    <row r="1298" spans="43:43" x14ac:dyDescent="0.2">
      <c r="AQ1298" s="38"/>
    </row>
    <row r="1299" spans="43:43" x14ac:dyDescent="0.2">
      <c r="AQ1299" s="38"/>
    </row>
    <row r="1300" spans="43:43" x14ac:dyDescent="0.2">
      <c r="AQ1300" s="38"/>
    </row>
    <row r="1301" spans="43:43" x14ac:dyDescent="0.2">
      <c r="AQ1301" s="38"/>
    </row>
    <row r="1302" spans="43:43" x14ac:dyDescent="0.2">
      <c r="AQ1302" s="38"/>
    </row>
    <row r="1303" spans="43:43" x14ac:dyDescent="0.2">
      <c r="AQ1303" s="38"/>
    </row>
    <row r="1304" spans="43:43" x14ac:dyDescent="0.2">
      <c r="AQ1304" s="38"/>
    </row>
    <row r="1305" spans="43:43" x14ac:dyDescent="0.2">
      <c r="AQ1305" s="38"/>
    </row>
    <row r="1306" spans="43:43" x14ac:dyDescent="0.2">
      <c r="AQ1306" s="38"/>
    </row>
    <row r="1307" spans="43:43" x14ac:dyDescent="0.2">
      <c r="AQ1307" s="38"/>
    </row>
    <row r="1308" spans="43:43" x14ac:dyDescent="0.2">
      <c r="AQ1308" s="38"/>
    </row>
    <row r="1309" spans="43:43" x14ac:dyDescent="0.2">
      <c r="AQ1309" s="38"/>
    </row>
    <row r="1310" spans="43:43" x14ac:dyDescent="0.2">
      <c r="AQ1310" s="38"/>
    </row>
    <row r="1311" spans="43:43" x14ac:dyDescent="0.2">
      <c r="AQ1311" s="38"/>
    </row>
    <row r="1312" spans="43:43" x14ac:dyDescent="0.2">
      <c r="AQ1312" s="38"/>
    </row>
    <row r="1313" spans="43:43" x14ac:dyDescent="0.2">
      <c r="AQ1313" s="38"/>
    </row>
    <row r="1314" spans="43:43" x14ac:dyDescent="0.2">
      <c r="AQ1314" s="38"/>
    </row>
    <row r="1315" spans="43:43" x14ac:dyDescent="0.2">
      <c r="AQ1315" s="38"/>
    </row>
    <row r="1316" spans="43:43" x14ac:dyDescent="0.2">
      <c r="AQ1316" s="38"/>
    </row>
    <row r="1317" spans="43:43" x14ac:dyDescent="0.2">
      <c r="AQ1317" s="38"/>
    </row>
    <row r="1318" spans="43:43" x14ac:dyDescent="0.2">
      <c r="AQ1318" s="38"/>
    </row>
    <row r="1319" spans="43:43" x14ac:dyDescent="0.2">
      <c r="AQ1319" s="38"/>
    </row>
    <row r="1320" spans="43:43" x14ac:dyDescent="0.2">
      <c r="AQ1320" s="38"/>
    </row>
    <row r="1321" spans="43:43" x14ac:dyDescent="0.2">
      <c r="AQ1321" s="38"/>
    </row>
    <row r="1322" spans="43:43" x14ac:dyDescent="0.2">
      <c r="AQ1322" s="38"/>
    </row>
    <row r="1323" spans="43:43" x14ac:dyDescent="0.2">
      <c r="AQ1323" s="38"/>
    </row>
    <row r="1324" spans="43:43" x14ac:dyDescent="0.2">
      <c r="AQ1324" s="38"/>
    </row>
    <row r="1325" spans="43:43" x14ac:dyDescent="0.2">
      <c r="AQ1325" s="38"/>
    </row>
    <row r="1326" spans="43:43" x14ac:dyDescent="0.2">
      <c r="AQ1326" s="38"/>
    </row>
    <row r="1327" spans="43:43" x14ac:dyDescent="0.2">
      <c r="AQ1327" s="38"/>
    </row>
    <row r="1328" spans="43:43" x14ac:dyDescent="0.2">
      <c r="AQ1328" s="38"/>
    </row>
    <row r="1329" spans="43:43" x14ac:dyDescent="0.2">
      <c r="AQ1329" s="38"/>
    </row>
    <row r="1330" spans="43:43" x14ac:dyDescent="0.2">
      <c r="AQ1330" s="38"/>
    </row>
    <row r="1331" spans="43:43" x14ac:dyDescent="0.2">
      <c r="AQ1331" s="38"/>
    </row>
    <row r="1332" spans="43:43" x14ac:dyDescent="0.2">
      <c r="AQ1332" s="38"/>
    </row>
    <row r="1333" spans="43:43" x14ac:dyDescent="0.2">
      <c r="AQ1333" s="38"/>
    </row>
    <row r="1334" spans="43:43" x14ac:dyDescent="0.2">
      <c r="AQ1334" s="38"/>
    </row>
    <row r="1335" spans="43:43" x14ac:dyDescent="0.2">
      <c r="AQ1335" s="38"/>
    </row>
    <row r="1336" spans="43:43" x14ac:dyDescent="0.2">
      <c r="AQ1336" s="38"/>
    </row>
    <row r="1337" spans="43:43" x14ac:dyDescent="0.2">
      <c r="AQ1337" s="38"/>
    </row>
    <row r="1338" spans="43:43" x14ac:dyDescent="0.2">
      <c r="AQ1338" s="38"/>
    </row>
    <row r="1339" spans="43:43" x14ac:dyDescent="0.2">
      <c r="AQ1339" s="38"/>
    </row>
    <row r="1340" spans="43:43" x14ac:dyDescent="0.2">
      <c r="AQ1340" s="38"/>
    </row>
    <row r="1341" spans="43:43" x14ac:dyDescent="0.2">
      <c r="AQ1341" s="38"/>
    </row>
    <row r="1342" spans="43:43" x14ac:dyDescent="0.2">
      <c r="AQ1342" s="38"/>
    </row>
    <row r="1343" spans="43:43" x14ac:dyDescent="0.2">
      <c r="AQ1343" s="38"/>
    </row>
    <row r="1344" spans="43:43" x14ac:dyDescent="0.2">
      <c r="AQ1344" s="38"/>
    </row>
    <row r="1345" spans="43:43" x14ac:dyDescent="0.2">
      <c r="AQ1345" s="38"/>
    </row>
    <row r="1346" spans="43:43" x14ac:dyDescent="0.2">
      <c r="AQ1346" s="38"/>
    </row>
    <row r="1347" spans="43:43" x14ac:dyDescent="0.2">
      <c r="AQ1347" s="38"/>
    </row>
    <row r="1348" spans="43:43" x14ac:dyDescent="0.2">
      <c r="AQ1348" s="38"/>
    </row>
    <row r="1349" spans="43:43" x14ac:dyDescent="0.2">
      <c r="AQ1349" s="38"/>
    </row>
    <row r="1350" spans="43:43" x14ac:dyDescent="0.2">
      <c r="AQ1350" s="38"/>
    </row>
    <row r="1351" spans="43:43" x14ac:dyDescent="0.2">
      <c r="AQ1351" s="38"/>
    </row>
    <row r="1352" spans="43:43" x14ac:dyDescent="0.2">
      <c r="AQ1352" s="38"/>
    </row>
    <row r="1353" spans="43:43" x14ac:dyDescent="0.2">
      <c r="AQ1353" s="38"/>
    </row>
    <row r="1354" spans="43:43" x14ac:dyDescent="0.2">
      <c r="AQ1354" s="38"/>
    </row>
    <row r="1355" spans="43:43" x14ac:dyDescent="0.2">
      <c r="AQ1355" s="38"/>
    </row>
    <row r="1356" spans="43:43" x14ac:dyDescent="0.2">
      <c r="AQ1356" s="38"/>
    </row>
    <row r="1357" spans="43:43" x14ac:dyDescent="0.2">
      <c r="AQ1357" s="38"/>
    </row>
    <row r="1358" spans="43:43" x14ac:dyDescent="0.2">
      <c r="AQ1358" s="38"/>
    </row>
    <row r="1359" spans="43:43" x14ac:dyDescent="0.2">
      <c r="AQ1359" s="38"/>
    </row>
    <row r="1360" spans="43:43" x14ac:dyDescent="0.2">
      <c r="AQ1360" s="38"/>
    </row>
    <row r="1361" spans="43:43" x14ac:dyDescent="0.2">
      <c r="AQ1361" s="38"/>
    </row>
    <row r="1362" spans="43:43" x14ac:dyDescent="0.2">
      <c r="AQ1362" s="38"/>
    </row>
    <row r="1363" spans="43:43" x14ac:dyDescent="0.2">
      <c r="AQ1363" s="38"/>
    </row>
    <row r="1364" spans="43:43" x14ac:dyDescent="0.2">
      <c r="AQ1364" s="38"/>
    </row>
    <row r="1365" spans="43:43" x14ac:dyDescent="0.2">
      <c r="AQ1365" s="38"/>
    </row>
    <row r="1366" spans="43:43" x14ac:dyDescent="0.2">
      <c r="AQ1366" s="38"/>
    </row>
    <row r="1367" spans="43:43" x14ac:dyDescent="0.2">
      <c r="AQ1367" s="38"/>
    </row>
    <row r="1368" spans="43:43" x14ac:dyDescent="0.2">
      <c r="AQ1368" s="38"/>
    </row>
    <row r="1369" spans="43:43" x14ac:dyDescent="0.2">
      <c r="AQ1369" s="38"/>
    </row>
    <row r="1370" spans="43:43" x14ac:dyDescent="0.2">
      <c r="AQ1370" s="38"/>
    </row>
    <row r="1371" spans="43:43" x14ac:dyDescent="0.2">
      <c r="AQ1371" s="38"/>
    </row>
    <row r="1372" spans="43:43" x14ac:dyDescent="0.2">
      <c r="AQ1372" s="38"/>
    </row>
    <row r="1373" spans="43:43" x14ac:dyDescent="0.2">
      <c r="AQ1373" s="38"/>
    </row>
    <row r="1374" spans="43:43" x14ac:dyDescent="0.2">
      <c r="AQ1374" s="38"/>
    </row>
    <row r="1375" spans="43:43" x14ac:dyDescent="0.2">
      <c r="AQ1375" s="38"/>
    </row>
    <row r="1376" spans="43:43" x14ac:dyDescent="0.2">
      <c r="AQ1376" s="38"/>
    </row>
    <row r="1377" spans="43:43" x14ac:dyDescent="0.2">
      <c r="AQ1377" s="38"/>
    </row>
    <row r="1378" spans="43:43" x14ac:dyDescent="0.2">
      <c r="AQ1378" s="38"/>
    </row>
    <row r="1379" spans="43:43" x14ac:dyDescent="0.2">
      <c r="AQ1379" s="38"/>
    </row>
    <row r="1380" spans="43:43" x14ac:dyDescent="0.2">
      <c r="AQ1380" s="38"/>
    </row>
    <row r="1381" spans="43:43" x14ac:dyDescent="0.2">
      <c r="AQ1381" s="38"/>
    </row>
    <row r="1382" spans="43:43" x14ac:dyDescent="0.2">
      <c r="AQ1382" s="38"/>
    </row>
    <row r="1383" spans="43:43" x14ac:dyDescent="0.2">
      <c r="AQ1383" s="38"/>
    </row>
    <row r="1384" spans="43:43" x14ac:dyDescent="0.2">
      <c r="AQ1384" s="38"/>
    </row>
    <row r="1385" spans="43:43" x14ac:dyDescent="0.2">
      <c r="AQ1385" s="38"/>
    </row>
    <row r="1386" spans="43:43" x14ac:dyDescent="0.2">
      <c r="AQ1386" s="38"/>
    </row>
    <row r="1387" spans="43:43" x14ac:dyDescent="0.2">
      <c r="AQ1387" s="38"/>
    </row>
    <row r="1388" spans="43:43" x14ac:dyDescent="0.2">
      <c r="AQ1388" s="38"/>
    </row>
    <row r="1389" spans="43:43" x14ac:dyDescent="0.2">
      <c r="AQ1389" s="38"/>
    </row>
    <row r="1390" spans="43:43" x14ac:dyDescent="0.2">
      <c r="AQ1390" s="38"/>
    </row>
    <row r="1391" spans="43:43" x14ac:dyDescent="0.2">
      <c r="AQ1391" s="38"/>
    </row>
    <row r="1392" spans="43:43" x14ac:dyDescent="0.2">
      <c r="AQ1392" s="38"/>
    </row>
    <row r="1393" spans="43:43" x14ac:dyDescent="0.2">
      <c r="AQ1393" s="38"/>
    </row>
    <row r="1394" spans="43:43" x14ac:dyDescent="0.2">
      <c r="AQ1394" s="38"/>
    </row>
    <row r="1395" spans="43:43" x14ac:dyDescent="0.2">
      <c r="AQ1395" s="38"/>
    </row>
    <row r="1396" spans="43:43" x14ac:dyDescent="0.2">
      <c r="AQ1396" s="38"/>
    </row>
    <row r="1397" spans="43:43" x14ac:dyDescent="0.2">
      <c r="AQ1397" s="38"/>
    </row>
    <row r="1398" spans="43:43" x14ac:dyDescent="0.2">
      <c r="AQ1398" s="38"/>
    </row>
    <row r="1399" spans="43:43" x14ac:dyDescent="0.2">
      <c r="AQ1399" s="38"/>
    </row>
    <row r="1400" spans="43:43" x14ac:dyDescent="0.2">
      <c r="AQ1400" s="38"/>
    </row>
    <row r="1401" spans="43:43" x14ac:dyDescent="0.2">
      <c r="AQ1401" s="38"/>
    </row>
    <row r="1402" spans="43:43" x14ac:dyDescent="0.2">
      <c r="AQ1402" s="38"/>
    </row>
    <row r="1403" spans="43:43" x14ac:dyDescent="0.2">
      <c r="AQ1403" s="38"/>
    </row>
    <row r="1404" spans="43:43" x14ac:dyDescent="0.2">
      <c r="AQ1404" s="38"/>
    </row>
    <row r="1405" spans="43:43" x14ac:dyDescent="0.2">
      <c r="AQ1405" s="38"/>
    </row>
    <row r="1406" spans="43:43" x14ac:dyDescent="0.2">
      <c r="AQ1406" s="38"/>
    </row>
    <row r="1407" spans="43:43" x14ac:dyDescent="0.2">
      <c r="AQ1407" s="38"/>
    </row>
    <row r="1408" spans="43:43" x14ac:dyDescent="0.2">
      <c r="AQ1408" s="38"/>
    </row>
    <row r="1409" spans="43:43" x14ac:dyDescent="0.2">
      <c r="AQ1409" s="38"/>
    </row>
    <row r="1410" spans="43:43" x14ac:dyDescent="0.2">
      <c r="AQ1410" s="38"/>
    </row>
    <row r="1411" spans="43:43" x14ac:dyDescent="0.2">
      <c r="AQ1411" s="38"/>
    </row>
    <row r="1412" spans="43:43" x14ac:dyDescent="0.2">
      <c r="AQ1412" s="38"/>
    </row>
    <row r="1413" spans="43:43" x14ac:dyDescent="0.2">
      <c r="AQ1413" s="38"/>
    </row>
    <row r="1414" spans="43:43" x14ac:dyDescent="0.2">
      <c r="AQ1414" s="38"/>
    </row>
    <row r="1415" spans="43:43" x14ac:dyDescent="0.2">
      <c r="AQ1415" s="38"/>
    </row>
    <row r="1416" spans="43:43" x14ac:dyDescent="0.2">
      <c r="AQ1416" s="38"/>
    </row>
    <row r="1417" spans="43:43" x14ac:dyDescent="0.2">
      <c r="AQ1417" s="38"/>
    </row>
    <row r="1418" spans="43:43" x14ac:dyDescent="0.2">
      <c r="AQ1418" s="38"/>
    </row>
    <row r="1419" spans="43:43" x14ac:dyDescent="0.2">
      <c r="AQ1419" s="38"/>
    </row>
    <row r="1420" spans="43:43" x14ac:dyDescent="0.2">
      <c r="AQ1420" s="38"/>
    </row>
    <row r="1421" spans="43:43" x14ac:dyDescent="0.2">
      <c r="AQ1421" s="38"/>
    </row>
    <row r="1422" spans="43:43" x14ac:dyDescent="0.2">
      <c r="AQ1422" s="38"/>
    </row>
    <row r="1423" spans="43:43" x14ac:dyDescent="0.2">
      <c r="AQ1423" s="38"/>
    </row>
    <row r="1424" spans="43:43" x14ac:dyDescent="0.2">
      <c r="AQ1424" s="38"/>
    </row>
    <row r="1425" spans="43:43" x14ac:dyDescent="0.2">
      <c r="AQ1425" s="38"/>
    </row>
    <row r="1426" spans="43:43" x14ac:dyDescent="0.2">
      <c r="AQ1426" s="38"/>
    </row>
    <row r="1427" spans="43:43" x14ac:dyDescent="0.2">
      <c r="AQ1427" s="38"/>
    </row>
    <row r="1428" spans="43:43" x14ac:dyDescent="0.2">
      <c r="AQ1428" s="38"/>
    </row>
    <row r="1429" spans="43:43" x14ac:dyDescent="0.2">
      <c r="AQ1429" s="38"/>
    </row>
    <row r="1430" spans="43:43" x14ac:dyDescent="0.2">
      <c r="AQ1430" s="38"/>
    </row>
    <row r="1431" spans="43:43" x14ac:dyDescent="0.2">
      <c r="AQ1431" s="38"/>
    </row>
    <row r="1432" spans="43:43" x14ac:dyDescent="0.2">
      <c r="AQ1432" s="38"/>
    </row>
    <row r="1433" spans="43:43" x14ac:dyDescent="0.2">
      <c r="AQ1433" s="38"/>
    </row>
    <row r="1434" spans="43:43" x14ac:dyDescent="0.2">
      <c r="AQ1434" s="38"/>
    </row>
    <row r="1435" spans="43:43" x14ac:dyDescent="0.2">
      <c r="AQ1435" s="38"/>
    </row>
    <row r="1436" spans="43:43" x14ac:dyDescent="0.2">
      <c r="AQ1436" s="38"/>
    </row>
    <row r="1437" spans="43:43" x14ac:dyDescent="0.2">
      <c r="AQ1437" s="38"/>
    </row>
    <row r="1438" spans="43:43" x14ac:dyDescent="0.2">
      <c r="AQ1438" s="38"/>
    </row>
    <row r="1439" spans="43:43" x14ac:dyDescent="0.2">
      <c r="AQ1439" s="38"/>
    </row>
    <row r="1440" spans="43:43" x14ac:dyDescent="0.2">
      <c r="AQ1440" s="38"/>
    </row>
    <row r="1441" spans="43:43" x14ac:dyDescent="0.2">
      <c r="AQ1441" s="38"/>
    </row>
    <row r="1442" spans="43:43" x14ac:dyDescent="0.2">
      <c r="AQ1442" s="38"/>
    </row>
    <row r="1443" spans="43:43" x14ac:dyDescent="0.2">
      <c r="AQ1443" s="38"/>
    </row>
    <row r="1444" spans="43:43" x14ac:dyDescent="0.2">
      <c r="AQ1444" s="38"/>
    </row>
    <row r="1445" spans="43:43" x14ac:dyDescent="0.2">
      <c r="AQ1445" s="38"/>
    </row>
    <row r="1446" spans="43:43" x14ac:dyDescent="0.2">
      <c r="AQ1446" s="38"/>
    </row>
    <row r="1447" spans="43:43" x14ac:dyDescent="0.2">
      <c r="AQ1447" s="38"/>
    </row>
    <row r="1448" spans="43:43" x14ac:dyDescent="0.2">
      <c r="AQ1448" s="38"/>
    </row>
    <row r="1449" spans="43:43" x14ac:dyDescent="0.2">
      <c r="AQ1449" s="38"/>
    </row>
    <row r="1450" spans="43:43" x14ac:dyDescent="0.2">
      <c r="AQ1450" s="38"/>
    </row>
    <row r="1451" spans="43:43" x14ac:dyDescent="0.2">
      <c r="AQ1451" s="38"/>
    </row>
    <row r="1452" spans="43:43" x14ac:dyDescent="0.2">
      <c r="AQ1452" s="38"/>
    </row>
    <row r="1453" spans="43:43" x14ac:dyDescent="0.2">
      <c r="AQ1453" s="38"/>
    </row>
    <row r="1454" spans="43:43" x14ac:dyDescent="0.2">
      <c r="AQ1454" s="38"/>
    </row>
    <row r="1455" spans="43:43" x14ac:dyDescent="0.2">
      <c r="AQ1455" s="38"/>
    </row>
    <row r="1456" spans="43:43" x14ac:dyDescent="0.2">
      <c r="AQ1456" s="38"/>
    </row>
    <row r="1457" spans="43:43" x14ac:dyDescent="0.2">
      <c r="AQ1457" s="38"/>
    </row>
    <row r="1458" spans="43:43" x14ac:dyDescent="0.2">
      <c r="AQ1458" s="38"/>
    </row>
    <row r="1459" spans="43:43" x14ac:dyDescent="0.2">
      <c r="AQ1459" s="38"/>
    </row>
    <row r="1460" spans="43:43" x14ac:dyDescent="0.2">
      <c r="AQ1460" s="38"/>
    </row>
    <row r="1461" spans="43:43" x14ac:dyDescent="0.2">
      <c r="AQ1461" s="38"/>
    </row>
    <row r="1462" spans="43:43" x14ac:dyDescent="0.2">
      <c r="AQ1462" s="38"/>
    </row>
    <row r="1463" spans="43:43" x14ac:dyDescent="0.2">
      <c r="AQ1463" s="38"/>
    </row>
    <row r="1464" spans="43:43" x14ac:dyDescent="0.2">
      <c r="AQ1464" s="38"/>
    </row>
    <row r="1465" spans="43:43" x14ac:dyDescent="0.2">
      <c r="AQ1465" s="38"/>
    </row>
    <row r="1466" spans="43:43" x14ac:dyDescent="0.2">
      <c r="AQ1466" s="38"/>
    </row>
    <row r="1467" spans="43:43" x14ac:dyDescent="0.2">
      <c r="AQ1467" s="38"/>
    </row>
    <row r="1468" spans="43:43" x14ac:dyDescent="0.2">
      <c r="AQ1468" s="38"/>
    </row>
    <row r="1469" spans="43:43" x14ac:dyDescent="0.2">
      <c r="AQ1469" s="38"/>
    </row>
    <row r="1470" spans="43:43" x14ac:dyDescent="0.2">
      <c r="AQ1470" s="38"/>
    </row>
    <row r="1471" spans="43:43" x14ac:dyDescent="0.2">
      <c r="AQ1471" s="38"/>
    </row>
    <row r="1472" spans="43:43" x14ac:dyDescent="0.2">
      <c r="AQ1472" s="38"/>
    </row>
    <row r="1473" spans="43:43" x14ac:dyDescent="0.2">
      <c r="AQ1473" s="38"/>
    </row>
    <row r="1474" spans="43:43" x14ac:dyDescent="0.2">
      <c r="AQ1474" s="38"/>
    </row>
    <row r="1475" spans="43:43" x14ac:dyDescent="0.2">
      <c r="AQ1475" s="38"/>
    </row>
    <row r="1476" spans="43:43" x14ac:dyDescent="0.2">
      <c r="AQ1476" s="38"/>
    </row>
    <row r="1477" spans="43:43" x14ac:dyDescent="0.2">
      <c r="AQ1477" s="38"/>
    </row>
    <row r="1478" spans="43:43" x14ac:dyDescent="0.2">
      <c r="AQ1478" s="38"/>
    </row>
    <row r="1479" spans="43:43" x14ac:dyDescent="0.2">
      <c r="AQ1479" s="38"/>
    </row>
    <row r="1480" spans="43:43" x14ac:dyDescent="0.2">
      <c r="AQ1480" s="38"/>
    </row>
    <row r="1481" spans="43:43" x14ac:dyDescent="0.2">
      <c r="AQ1481" s="38"/>
    </row>
    <row r="1482" spans="43:43" x14ac:dyDescent="0.2">
      <c r="AQ1482" s="38"/>
    </row>
    <row r="1483" spans="43:43" x14ac:dyDescent="0.2">
      <c r="AQ1483" s="38"/>
    </row>
    <row r="1484" spans="43:43" x14ac:dyDescent="0.2">
      <c r="AQ1484" s="38"/>
    </row>
    <row r="1485" spans="43:43" x14ac:dyDescent="0.2">
      <c r="AQ1485" s="38"/>
    </row>
    <row r="1486" spans="43:43" x14ac:dyDescent="0.2">
      <c r="AQ1486" s="38"/>
    </row>
    <row r="1487" spans="43:43" x14ac:dyDescent="0.2">
      <c r="AQ1487" s="38"/>
    </row>
    <row r="1488" spans="43:43" x14ac:dyDescent="0.2">
      <c r="AQ1488" s="38"/>
    </row>
    <row r="1489" spans="43:43" x14ac:dyDescent="0.2">
      <c r="AQ1489" s="38"/>
    </row>
    <row r="1490" spans="43:43" x14ac:dyDescent="0.2">
      <c r="AQ1490" s="38"/>
    </row>
    <row r="1491" spans="43:43" x14ac:dyDescent="0.2">
      <c r="AQ1491" s="38"/>
    </row>
    <row r="1492" spans="43:43" x14ac:dyDescent="0.2">
      <c r="AQ1492" s="38"/>
    </row>
    <row r="1493" spans="43:43" x14ac:dyDescent="0.2">
      <c r="AQ1493" s="38"/>
    </row>
    <row r="1494" spans="43:43" x14ac:dyDescent="0.2">
      <c r="AQ1494" s="38"/>
    </row>
    <row r="1495" spans="43:43" x14ac:dyDescent="0.2">
      <c r="AQ1495" s="38"/>
    </row>
    <row r="1496" spans="43:43" x14ac:dyDescent="0.2">
      <c r="AQ1496" s="38"/>
    </row>
    <row r="1497" spans="43:43" x14ac:dyDescent="0.2">
      <c r="AQ1497" s="38"/>
    </row>
    <row r="1498" spans="43:43" x14ac:dyDescent="0.2">
      <c r="AQ1498" s="38"/>
    </row>
    <row r="1499" spans="43:43" x14ac:dyDescent="0.2">
      <c r="AQ1499" s="38"/>
    </row>
    <row r="1500" spans="43:43" x14ac:dyDescent="0.2">
      <c r="AQ1500" s="38"/>
    </row>
    <row r="1501" spans="43:43" x14ac:dyDescent="0.2">
      <c r="AQ1501" s="38"/>
    </row>
    <row r="1502" spans="43:43" x14ac:dyDescent="0.2">
      <c r="AQ1502" s="38"/>
    </row>
    <row r="1503" spans="43:43" x14ac:dyDescent="0.2">
      <c r="AQ1503" s="38"/>
    </row>
    <row r="1504" spans="43:43" x14ac:dyDescent="0.2">
      <c r="AQ1504" s="38"/>
    </row>
    <row r="1505" spans="43:43" x14ac:dyDescent="0.2">
      <c r="AQ1505" s="38"/>
    </row>
    <row r="1506" spans="43:43" x14ac:dyDescent="0.2">
      <c r="AQ1506" s="38"/>
    </row>
    <row r="1507" spans="43:43" x14ac:dyDescent="0.2">
      <c r="AQ1507" s="38"/>
    </row>
    <row r="1508" spans="43:43" x14ac:dyDescent="0.2">
      <c r="AQ1508" s="38"/>
    </row>
    <row r="1509" spans="43:43" x14ac:dyDescent="0.2">
      <c r="AQ1509" s="38"/>
    </row>
    <row r="1510" spans="43:43" x14ac:dyDescent="0.2">
      <c r="AQ1510" s="38"/>
    </row>
    <row r="1511" spans="43:43" x14ac:dyDescent="0.2">
      <c r="AQ1511" s="38"/>
    </row>
    <row r="1512" spans="43:43" x14ac:dyDescent="0.2">
      <c r="AQ1512" s="38"/>
    </row>
    <row r="1513" spans="43:43" x14ac:dyDescent="0.2">
      <c r="AQ1513" s="38"/>
    </row>
    <row r="1514" spans="43:43" x14ac:dyDescent="0.2">
      <c r="AQ1514" s="38"/>
    </row>
    <row r="1515" spans="43:43" x14ac:dyDescent="0.2">
      <c r="AQ1515" s="38"/>
    </row>
    <row r="1516" spans="43:43" x14ac:dyDescent="0.2">
      <c r="AQ1516" s="38"/>
    </row>
    <row r="1517" spans="43:43" x14ac:dyDescent="0.2">
      <c r="AQ1517" s="38"/>
    </row>
    <row r="1518" spans="43:43" x14ac:dyDescent="0.2">
      <c r="AQ1518" s="38"/>
    </row>
    <row r="1519" spans="43:43" x14ac:dyDescent="0.2">
      <c r="AQ1519" s="38"/>
    </row>
    <row r="1520" spans="43:43" x14ac:dyDescent="0.2">
      <c r="AQ1520" s="38"/>
    </row>
    <row r="1521" spans="43:43" x14ac:dyDescent="0.2">
      <c r="AQ1521" s="38"/>
    </row>
    <row r="1522" spans="43:43" x14ac:dyDescent="0.2">
      <c r="AQ1522" s="38"/>
    </row>
    <row r="1523" spans="43:43" x14ac:dyDescent="0.2">
      <c r="AQ1523" s="38"/>
    </row>
    <row r="1524" spans="43:43" x14ac:dyDescent="0.2">
      <c r="AQ1524" s="38"/>
    </row>
    <row r="1525" spans="43:43" x14ac:dyDescent="0.2">
      <c r="AQ1525" s="38"/>
    </row>
    <row r="1526" spans="43:43" x14ac:dyDescent="0.2">
      <c r="AQ1526" s="38"/>
    </row>
    <row r="1527" spans="43:43" x14ac:dyDescent="0.2">
      <c r="AQ1527" s="38"/>
    </row>
    <row r="1528" spans="43:43" x14ac:dyDescent="0.2">
      <c r="AQ1528" s="38"/>
    </row>
    <row r="1529" spans="43:43" x14ac:dyDescent="0.2">
      <c r="AQ1529" s="38"/>
    </row>
    <row r="1530" spans="43:43" x14ac:dyDescent="0.2">
      <c r="AQ1530" s="38"/>
    </row>
    <row r="1531" spans="43:43" x14ac:dyDescent="0.2">
      <c r="AQ1531" s="38"/>
    </row>
    <row r="1532" spans="43:43" x14ac:dyDescent="0.2">
      <c r="AQ1532" s="38"/>
    </row>
    <row r="1533" spans="43:43" x14ac:dyDescent="0.2">
      <c r="AQ1533" s="38"/>
    </row>
    <row r="1534" spans="43:43" x14ac:dyDescent="0.2">
      <c r="AQ1534" s="38"/>
    </row>
    <row r="1535" spans="43:43" x14ac:dyDescent="0.2">
      <c r="AQ1535" s="38"/>
    </row>
    <row r="1536" spans="43:43" x14ac:dyDescent="0.2">
      <c r="AQ1536" s="38"/>
    </row>
    <row r="1537" spans="43:43" x14ac:dyDescent="0.2">
      <c r="AQ1537" s="38"/>
    </row>
    <row r="1538" spans="43:43" x14ac:dyDescent="0.2">
      <c r="AQ1538" s="38"/>
    </row>
    <row r="1539" spans="43:43" x14ac:dyDescent="0.2">
      <c r="AQ1539" s="38"/>
    </row>
    <row r="1540" spans="43:43" x14ac:dyDescent="0.2">
      <c r="AQ1540" s="38"/>
    </row>
    <row r="1541" spans="43:43" x14ac:dyDescent="0.2">
      <c r="AQ1541" s="38"/>
    </row>
    <row r="1542" spans="43:43" x14ac:dyDescent="0.2">
      <c r="AQ1542" s="38"/>
    </row>
    <row r="1543" spans="43:43" x14ac:dyDescent="0.2">
      <c r="AQ1543" s="38"/>
    </row>
    <row r="1544" spans="43:43" x14ac:dyDescent="0.2">
      <c r="AQ1544" s="38"/>
    </row>
    <row r="1545" spans="43:43" x14ac:dyDescent="0.2">
      <c r="AQ1545" s="38"/>
    </row>
    <row r="1546" spans="43:43" x14ac:dyDescent="0.2">
      <c r="AQ1546" s="38"/>
    </row>
    <row r="1547" spans="43:43" x14ac:dyDescent="0.2">
      <c r="AQ1547" s="38"/>
    </row>
    <row r="1548" spans="43:43" x14ac:dyDescent="0.2">
      <c r="AQ1548" s="38"/>
    </row>
    <row r="1549" spans="43:43" x14ac:dyDescent="0.2">
      <c r="AQ1549" s="38"/>
    </row>
    <row r="1550" spans="43:43" x14ac:dyDescent="0.2">
      <c r="AQ1550" s="38"/>
    </row>
    <row r="1551" spans="43:43" x14ac:dyDescent="0.2">
      <c r="AQ1551" s="38"/>
    </row>
    <row r="1552" spans="43:43" x14ac:dyDescent="0.2">
      <c r="AQ1552" s="38"/>
    </row>
    <row r="1553" spans="43:43" x14ac:dyDescent="0.2">
      <c r="AQ1553" s="38"/>
    </row>
    <row r="1554" spans="43:43" x14ac:dyDescent="0.2">
      <c r="AQ1554" s="38"/>
    </row>
    <row r="1555" spans="43:43" x14ac:dyDescent="0.2">
      <c r="AQ1555" s="38"/>
    </row>
    <row r="1556" spans="43:43" x14ac:dyDescent="0.2">
      <c r="AQ1556" s="38"/>
    </row>
    <row r="1557" spans="43:43" x14ac:dyDescent="0.2">
      <c r="AQ1557" s="38"/>
    </row>
    <row r="1558" spans="43:43" x14ac:dyDescent="0.2">
      <c r="AQ1558" s="38"/>
    </row>
    <row r="1559" spans="43:43" x14ac:dyDescent="0.2">
      <c r="AQ1559" s="38"/>
    </row>
    <row r="1560" spans="43:43" x14ac:dyDescent="0.2">
      <c r="AQ1560" s="38"/>
    </row>
    <row r="1561" spans="43:43" x14ac:dyDescent="0.2">
      <c r="AQ1561" s="38"/>
    </row>
    <row r="1562" spans="43:43" x14ac:dyDescent="0.2">
      <c r="AQ1562" s="38"/>
    </row>
    <row r="1563" spans="43:43" x14ac:dyDescent="0.2">
      <c r="AQ1563" s="38"/>
    </row>
    <row r="1564" spans="43:43" x14ac:dyDescent="0.2">
      <c r="AQ1564" s="38"/>
    </row>
    <row r="1565" spans="43:43" x14ac:dyDescent="0.2">
      <c r="AQ1565" s="38"/>
    </row>
    <row r="1566" spans="43:43" x14ac:dyDescent="0.2">
      <c r="AQ1566" s="38"/>
    </row>
    <row r="1567" spans="43:43" x14ac:dyDescent="0.2">
      <c r="AQ1567" s="38"/>
    </row>
    <row r="1568" spans="43:43" x14ac:dyDescent="0.2">
      <c r="AQ1568" s="38"/>
    </row>
    <row r="1569" spans="43:43" x14ac:dyDescent="0.2">
      <c r="AQ1569" s="38"/>
    </row>
    <row r="1570" spans="43:43" x14ac:dyDescent="0.2">
      <c r="AQ1570" s="38"/>
    </row>
    <row r="1571" spans="43:43" x14ac:dyDescent="0.2">
      <c r="AQ1571" s="38"/>
    </row>
    <row r="1572" spans="43:43" x14ac:dyDescent="0.2">
      <c r="AQ1572" s="38"/>
    </row>
    <row r="1573" spans="43:43" x14ac:dyDescent="0.2">
      <c r="AQ1573" s="38"/>
    </row>
    <row r="1574" spans="43:43" x14ac:dyDescent="0.2">
      <c r="AQ1574" s="38"/>
    </row>
    <row r="1575" spans="43:43" x14ac:dyDescent="0.2">
      <c r="AQ1575" s="38"/>
    </row>
    <row r="1576" spans="43:43" x14ac:dyDescent="0.2">
      <c r="AQ1576" s="38"/>
    </row>
    <row r="1577" spans="43:43" x14ac:dyDescent="0.2">
      <c r="AQ1577" s="38"/>
    </row>
    <row r="1578" spans="43:43" x14ac:dyDescent="0.2">
      <c r="AQ1578" s="38"/>
    </row>
    <row r="1579" spans="43:43" x14ac:dyDescent="0.2">
      <c r="AQ1579" s="38"/>
    </row>
    <row r="1580" spans="43:43" x14ac:dyDescent="0.2">
      <c r="AQ1580" s="38"/>
    </row>
    <row r="1581" spans="43:43" x14ac:dyDescent="0.2">
      <c r="AQ1581" s="38"/>
    </row>
    <row r="1582" spans="43:43" x14ac:dyDescent="0.2">
      <c r="AQ1582" s="38"/>
    </row>
    <row r="1583" spans="43:43" x14ac:dyDescent="0.2">
      <c r="AQ1583" s="38"/>
    </row>
    <row r="1584" spans="43:43" x14ac:dyDescent="0.2">
      <c r="AQ1584" s="38"/>
    </row>
    <row r="1585" spans="43:43" x14ac:dyDescent="0.2">
      <c r="AQ1585" s="38"/>
    </row>
    <row r="1586" spans="43:43" x14ac:dyDescent="0.2">
      <c r="AQ1586" s="38"/>
    </row>
    <row r="1587" spans="43:43" x14ac:dyDescent="0.2">
      <c r="AQ1587" s="38"/>
    </row>
    <row r="1588" spans="43:43" x14ac:dyDescent="0.2">
      <c r="AQ1588" s="38"/>
    </row>
    <row r="1589" spans="43:43" x14ac:dyDescent="0.2">
      <c r="AQ1589" s="38"/>
    </row>
    <row r="1590" spans="43:43" x14ac:dyDescent="0.2">
      <c r="AQ1590" s="38"/>
    </row>
    <row r="1591" spans="43:43" x14ac:dyDescent="0.2">
      <c r="AQ1591" s="38"/>
    </row>
    <row r="1592" spans="43:43" x14ac:dyDescent="0.2">
      <c r="AQ1592" s="38"/>
    </row>
    <row r="1593" spans="43:43" x14ac:dyDescent="0.2">
      <c r="AQ1593" s="38"/>
    </row>
    <row r="1594" spans="43:43" x14ac:dyDescent="0.2">
      <c r="AQ1594" s="38"/>
    </row>
    <row r="1595" spans="43:43" x14ac:dyDescent="0.2">
      <c r="AQ1595" s="38"/>
    </row>
    <row r="1596" spans="43:43" x14ac:dyDescent="0.2">
      <c r="AQ1596" s="38"/>
    </row>
    <row r="1597" spans="43:43" x14ac:dyDescent="0.2">
      <c r="AQ1597" s="38"/>
    </row>
    <row r="1598" spans="43:43" x14ac:dyDescent="0.2">
      <c r="AQ1598" s="38"/>
    </row>
    <row r="1599" spans="43:43" x14ac:dyDescent="0.2">
      <c r="AQ1599" s="38"/>
    </row>
    <row r="1600" spans="43:43" x14ac:dyDescent="0.2">
      <c r="AQ1600" s="38"/>
    </row>
    <row r="1601" spans="43:43" x14ac:dyDescent="0.2">
      <c r="AQ1601" s="38"/>
    </row>
    <row r="1602" spans="43:43" x14ac:dyDescent="0.2">
      <c r="AQ1602" s="38"/>
    </row>
    <row r="1603" spans="43:43" x14ac:dyDescent="0.2">
      <c r="AQ1603" s="38"/>
    </row>
    <row r="1604" spans="43:43" x14ac:dyDescent="0.2">
      <c r="AQ1604" s="38"/>
    </row>
    <row r="1605" spans="43:43" x14ac:dyDescent="0.2">
      <c r="AQ1605" s="38"/>
    </row>
    <row r="1606" spans="43:43" x14ac:dyDescent="0.2">
      <c r="AQ1606" s="38"/>
    </row>
    <row r="1607" spans="43:43" x14ac:dyDescent="0.2">
      <c r="AQ1607" s="38"/>
    </row>
    <row r="1608" spans="43:43" x14ac:dyDescent="0.2">
      <c r="AQ1608" s="38"/>
    </row>
    <row r="1609" spans="43:43" x14ac:dyDescent="0.2">
      <c r="AQ1609" s="38"/>
    </row>
    <row r="1610" spans="43:43" x14ac:dyDescent="0.2">
      <c r="AQ1610" s="38"/>
    </row>
    <row r="1611" spans="43:43" x14ac:dyDescent="0.2">
      <c r="AQ1611" s="38"/>
    </row>
    <row r="1612" spans="43:43" x14ac:dyDescent="0.2">
      <c r="AQ1612" s="38"/>
    </row>
    <row r="1613" spans="43:43" x14ac:dyDescent="0.2">
      <c r="AQ1613" s="38"/>
    </row>
    <row r="1614" spans="43:43" x14ac:dyDescent="0.2">
      <c r="AQ1614" s="38"/>
    </row>
    <row r="1615" spans="43:43" x14ac:dyDescent="0.2">
      <c r="AQ1615" s="38"/>
    </row>
    <row r="1616" spans="43:43" x14ac:dyDescent="0.2">
      <c r="AQ1616" s="38"/>
    </row>
    <row r="1617" spans="43:43" x14ac:dyDescent="0.2">
      <c r="AQ1617" s="38"/>
    </row>
    <row r="1618" spans="43:43" x14ac:dyDescent="0.2">
      <c r="AQ1618" s="38"/>
    </row>
    <row r="1619" spans="43:43" x14ac:dyDescent="0.2">
      <c r="AQ1619" s="38"/>
    </row>
    <row r="1620" spans="43:43" x14ac:dyDescent="0.2">
      <c r="AQ1620" s="38"/>
    </row>
    <row r="1621" spans="43:43" x14ac:dyDescent="0.2">
      <c r="AQ1621" s="38"/>
    </row>
    <row r="1622" spans="43:43" x14ac:dyDescent="0.2">
      <c r="AQ1622" s="38"/>
    </row>
    <row r="1623" spans="43:43" x14ac:dyDescent="0.2">
      <c r="AQ1623" s="38"/>
    </row>
    <row r="1624" spans="43:43" x14ac:dyDescent="0.2">
      <c r="AQ1624" s="38"/>
    </row>
    <row r="1625" spans="43:43" x14ac:dyDescent="0.2">
      <c r="AQ1625" s="38"/>
    </row>
    <row r="1626" spans="43:43" x14ac:dyDescent="0.2">
      <c r="AQ1626" s="38"/>
    </row>
    <row r="1627" spans="43:43" x14ac:dyDescent="0.2">
      <c r="AQ1627" s="38"/>
    </row>
    <row r="1628" spans="43:43" x14ac:dyDescent="0.2">
      <c r="AQ1628" s="38"/>
    </row>
    <row r="1629" spans="43:43" x14ac:dyDescent="0.2">
      <c r="AQ1629" s="38"/>
    </row>
    <row r="1630" spans="43:43" x14ac:dyDescent="0.2">
      <c r="AQ1630" s="38"/>
    </row>
    <row r="1631" spans="43:43" x14ac:dyDescent="0.2">
      <c r="AQ1631" s="38"/>
    </row>
    <row r="1632" spans="43:43" x14ac:dyDescent="0.2">
      <c r="AQ1632" s="38"/>
    </row>
    <row r="1633" spans="43:43" x14ac:dyDescent="0.2">
      <c r="AQ1633" s="38"/>
    </row>
    <row r="1634" spans="43:43" x14ac:dyDescent="0.2">
      <c r="AQ1634" s="38"/>
    </row>
    <row r="1635" spans="43:43" x14ac:dyDescent="0.2">
      <c r="AQ1635" s="38"/>
    </row>
    <row r="1636" spans="43:43" x14ac:dyDescent="0.2">
      <c r="AQ1636" s="38"/>
    </row>
    <row r="1637" spans="43:43" x14ac:dyDescent="0.2">
      <c r="AQ1637" s="38"/>
    </row>
    <row r="1638" spans="43:43" x14ac:dyDescent="0.2">
      <c r="AQ1638" s="38"/>
    </row>
    <row r="1639" spans="43:43" x14ac:dyDescent="0.2">
      <c r="AQ1639" s="38"/>
    </row>
    <row r="1640" spans="43:43" x14ac:dyDescent="0.2">
      <c r="AQ1640" s="38"/>
    </row>
    <row r="1641" spans="43:43" x14ac:dyDescent="0.2">
      <c r="AQ1641" s="38"/>
    </row>
    <row r="1642" spans="43:43" x14ac:dyDescent="0.2">
      <c r="AQ1642" s="38"/>
    </row>
    <row r="1643" spans="43:43" x14ac:dyDescent="0.2">
      <c r="AQ1643" s="38"/>
    </row>
    <row r="1644" spans="43:43" x14ac:dyDescent="0.2">
      <c r="AQ1644" s="38"/>
    </row>
    <row r="1645" spans="43:43" x14ac:dyDescent="0.2">
      <c r="AQ1645" s="38"/>
    </row>
    <row r="1646" spans="43:43" x14ac:dyDescent="0.2">
      <c r="AQ1646" s="38"/>
    </row>
    <row r="1647" spans="43:43" x14ac:dyDescent="0.2">
      <c r="AQ1647" s="38"/>
    </row>
    <row r="1648" spans="43:43" x14ac:dyDescent="0.2">
      <c r="AQ1648" s="38"/>
    </row>
    <row r="1649" spans="43:43" x14ac:dyDescent="0.2">
      <c r="AQ1649" s="38"/>
    </row>
    <row r="1650" spans="43:43" x14ac:dyDescent="0.2">
      <c r="AQ1650" s="38"/>
    </row>
    <row r="1651" spans="43:43" x14ac:dyDescent="0.2">
      <c r="AQ1651" s="38"/>
    </row>
    <row r="1652" spans="43:43" x14ac:dyDescent="0.2">
      <c r="AQ1652" s="38"/>
    </row>
    <row r="1653" spans="43:43" x14ac:dyDescent="0.2">
      <c r="AQ1653" s="38"/>
    </row>
    <row r="1654" spans="43:43" x14ac:dyDescent="0.2">
      <c r="AQ1654" s="38"/>
    </row>
    <row r="1655" spans="43:43" x14ac:dyDescent="0.2">
      <c r="AQ1655" s="38"/>
    </row>
    <row r="1656" spans="43:43" x14ac:dyDescent="0.2">
      <c r="AQ1656" s="38"/>
    </row>
    <row r="1657" spans="43:43" x14ac:dyDescent="0.2">
      <c r="AQ1657" s="38"/>
    </row>
    <row r="1658" spans="43:43" x14ac:dyDescent="0.2">
      <c r="AQ1658" s="38"/>
    </row>
    <row r="1659" spans="43:43" x14ac:dyDescent="0.2">
      <c r="AQ1659" s="38"/>
    </row>
    <row r="1660" spans="43:43" x14ac:dyDescent="0.2">
      <c r="AQ1660" s="38"/>
    </row>
    <row r="1661" spans="43:43" x14ac:dyDescent="0.2">
      <c r="AQ1661" s="38"/>
    </row>
    <row r="1662" spans="43:43" x14ac:dyDescent="0.2">
      <c r="AQ1662" s="38"/>
    </row>
    <row r="1663" spans="43:43" x14ac:dyDescent="0.2">
      <c r="AQ1663" s="38"/>
    </row>
    <row r="1664" spans="43:43" x14ac:dyDescent="0.2">
      <c r="AQ1664" s="38"/>
    </row>
    <row r="1665" spans="43:43" x14ac:dyDescent="0.2">
      <c r="AQ1665" s="38"/>
    </row>
    <row r="1666" spans="43:43" x14ac:dyDescent="0.2">
      <c r="AQ1666" s="38"/>
    </row>
    <row r="1667" spans="43:43" x14ac:dyDescent="0.2">
      <c r="AQ1667" s="38"/>
    </row>
    <row r="1668" spans="43:43" x14ac:dyDescent="0.2">
      <c r="AQ1668" s="38"/>
    </row>
    <row r="1669" spans="43:43" x14ac:dyDescent="0.2">
      <c r="AQ1669" s="38"/>
    </row>
    <row r="1670" spans="43:43" x14ac:dyDescent="0.2">
      <c r="AQ1670" s="38"/>
    </row>
    <row r="1671" spans="43:43" x14ac:dyDescent="0.2">
      <c r="AQ1671" s="38"/>
    </row>
    <row r="1672" spans="43:43" x14ac:dyDescent="0.2">
      <c r="AQ1672" s="38"/>
    </row>
    <row r="1673" spans="43:43" x14ac:dyDescent="0.2">
      <c r="AQ1673" s="38"/>
    </row>
    <row r="1674" spans="43:43" x14ac:dyDescent="0.2">
      <c r="AQ1674" s="38"/>
    </row>
    <row r="1675" spans="43:43" x14ac:dyDescent="0.2">
      <c r="AQ1675" s="38"/>
    </row>
    <row r="1676" spans="43:43" x14ac:dyDescent="0.2">
      <c r="AQ1676" s="38"/>
    </row>
    <row r="1677" spans="43:43" x14ac:dyDescent="0.2">
      <c r="AQ1677" s="38"/>
    </row>
    <row r="1678" spans="43:43" x14ac:dyDescent="0.2">
      <c r="AQ1678" s="38"/>
    </row>
    <row r="1679" spans="43:43" x14ac:dyDescent="0.2">
      <c r="AQ1679" s="38"/>
    </row>
    <row r="1680" spans="43:43" x14ac:dyDescent="0.2">
      <c r="AQ1680" s="38"/>
    </row>
    <row r="1681" spans="43:43" x14ac:dyDescent="0.2">
      <c r="AQ1681" s="38"/>
    </row>
    <row r="1682" spans="43:43" x14ac:dyDescent="0.2">
      <c r="AQ1682" s="38"/>
    </row>
    <row r="1683" spans="43:43" x14ac:dyDescent="0.2">
      <c r="AQ1683" s="38"/>
    </row>
    <row r="1684" spans="43:43" x14ac:dyDescent="0.2">
      <c r="AQ1684" s="38"/>
    </row>
    <row r="1685" spans="43:43" x14ac:dyDescent="0.2">
      <c r="AQ1685" s="38"/>
    </row>
    <row r="1686" spans="43:43" x14ac:dyDescent="0.2">
      <c r="AQ1686" s="38"/>
    </row>
    <row r="1687" spans="43:43" x14ac:dyDescent="0.2">
      <c r="AQ1687" s="38"/>
    </row>
    <row r="1688" spans="43:43" x14ac:dyDescent="0.2">
      <c r="AQ1688" s="38"/>
    </row>
    <row r="1689" spans="43:43" x14ac:dyDescent="0.2">
      <c r="AQ1689" s="38"/>
    </row>
    <row r="1690" spans="43:43" x14ac:dyDescent="0.2">
      <c r="AQ1690" s="38"/>
    </row>
    <row r="1691" spans="43:43" x14ac:dyDescent="0.2">
      <c r="AQ1691" s="38"/>
    </row>
    <row r="1692" spans="43:43" x14ac:dyDescent="0.2">
      <c r="AQ1692" s="38"/>
    </row>
    <row r="1693" spans="43:43" x14ac:dyDescent="0.2">
      <c r="AQ1693" s="38"/>
    </row>
    <row r="1694" spans="43:43" x14ac:dyDescent="0.2">
      <c r="AQ1694" s="38"/>
    </row>
    <row r="1695" spans="43:43" x14ac:dyDescent="0.2">
      <c r="AQ1695" s="38"/>
    </row>
    <row r="1696" spans="43:43" x14ac:dyDescent="0.2">
      <c r="AQ1696" s="38"/>
    </row>
    <row r="1697" spans="43:43" x14ac:dyDescent="0.2">
      <c r="AQ1697" s="38"/>
    </row>
    <row r="1698" spans="43:43" x14ac:dyDescent="0.2">
      <c r="AQ1698" s="38"/>
    </row>
    <row r="1699" spans="43:43" x14ac:dyDescent="0.2">
      <c r="AQ1699" s="38"/>
    </row>
    <row r="1700" spans="43:43" x14ac:dyDescent="0.2">
      <c r="AQ1700" s="38"/>
    </row>
    <row r="1701" spans="43:43" x14ac:dyDescent="0.2">
      <c r="AQ1701" s="38"/>
    </row>
    <row r="1702" spans="43:43" x14ac:dyDescent="0.2">
      <c r="AQ1702" s="38"/>
    </row>
    <row r="1703" spans="43:43" x14ac:dyDescent="0.2">
      <c r="AQ1703" s="38"/>
    </row>
    <row r="1704" spans="43:43" x14ac:dyDescent="0.2">
      <c r="AQ1704" s="38"/>
    </row>
    <row r="1705" spans="43:43" x14ac:dyDescent="0.2">
      <c r="AQ1705" s="38"/>
    </row>
    <row r="1706" spans="43:43" x14ac:dyDescent="0.2">
      <c r="AQ1706" s="38"/>
    </row>
    <row r="1707" spans="43:43" x14ac:dyDescent="0.2">
      <c r="AQ1707" s="38"/>
    </row>
    <row r="1708" spans="43:43" x14ac:dyDescent="0.2">
      <c r="AQ1708" s="38"/>
    </row>
    <row r="1709" spans="43:43" x14ac:dyDescent="0.2">
      <c r="AQ1709" s="38"/>
    </row>
    <row r="1710" spans="43:43" x14ac:dyDescent="0.2">
      <c r="AQ1710" s="38"/>
    </row>
    <row r="1711" spans="43:43" x14ac:dyDescent="0.2">
      <c r="AQ1711" s="38"/>
    </row>
    <row r="1712" spans="43:43" x14ac:dyDescent="0.2">
      <c r="AQ1712" s="38"/>
    </row>
    <row r="1713" spans="43:43" x14ac:dyDescent="0.2">
      <c r="AQ1713" s="38"/>
    </row>
    <row r="1714" spans="43:43" x14ac:dyDescent="0.2">
      <c r="AQ1714" s="38"/>
    </row>
    <row r="1715" spans="43:43" x14ac:dyDescent="0.2">
      <c r="AQ1715" s="38"/>
    </row>
    <row r="1716" spans="43:43" x14ac:dyDescent="0.2">
      <c r="AQ1716" s="38"/>
    </row>
    <row r="1717" spans="43:43" x14ac:dyDescent="0.2">
      <c r="AQ1717" s="38"/>
    </row>
    <row r="1718" spans="43:43" x14ac:dyDescent="0.2">
      <c r="AQ1718" s="38"/>
    </row>
    <row r="1719" spans="43:43" x14ac:dyDescent="0.2">
      <c r="AQ1719" s="38"/>
    </row>
    <row r="1720" spans="43:43" x14ac:dyDescent="0.2">
      <c r="AQ1720" s="38"/>
    </row>
    <row r="1721" spans="43:43" x14ac:dyDescent="0.2">
      <c r="AQ1721" s="38"/>
    </row>
    <row r="1722" spans="43:43" x14ac:dyDescent="0.2">
      <c r="AQ1722" s="38"/>
    </row>
    <row r="1723" spans="43:43" x14ac:dyDescent="0.2">
      <c r="AQ1723" s="38"/>
    </row>
    <row r="1724" spans="43:43" x14ac:dyDescent="0.2">
      <c r="AQ1724" s="38"/>
    </row>
    <row r="1725" spans="43:43" x14ac:dyDescent="0.2">
      <c r="AQ1725" s="38"/>
    </row>
    <row r="1726" spans="43:43" x14ac:dyDescent="0.2">
      <c r="AQ1726" s="38"/>
    </row>
    <row r="1727" spans="43:43" x14ac:dyDescent="0.2">
      <c r="AQ1727" s="38"/>
    </row>
    <row r="1728" spans="43:43" x14ac:dyDescent="0.2">
      <c r="AQ1728" s="38"/>
    </row>
    <row r="1729" spans="43:43" x14ac:dyDescent="0.2">
      <c r="AQ1729" s="38"/>
    </row>
    <row r="1730" spans="43:43" x14ac:dyDescent="0.2">
      <c r="AQ1730" s="38"/>
    </row>
    <row r="1731" spans="43:43" x14ac:dyDescent="0.2">
      <c r="AQ1731" s="38"/>
    </row>
    <row r="1732" spans="43:43" x14ac:dyDescent="0.2">
      <c r="AQ1732" s="38"/>
    </row>
    <row r="1733" spans="43:43" x14ac:dyDescent="0.2">
      <c r="AQ1733" s="38"/>
    </row>
    <row r="1734" spans="43:43" x14ac:dyDescent="0.2">
      <c r="AQ1734" s="38"/>
    </row>
    <row r="1735" spans="43:43" x14ac:dyDescent="0.2">
      <c r="AQ1735" s="38"/>
    </row>
    <row r="1736" spans="43:43" x14ac:dyDescent="0.2">
      <c r="AQ1736" s="38"/>
    </row>
    <row r="1737" spans="43:43" x14ac:dyDescent="0.2">
      <c r="AQ1737" s="38"/>
    </row>
    <row r="1738" spans="43:43" x14ac:dyDescent="0.2">
      <c r="AQ1738" s="38"/>
    </row>
    <row r="1739" spans="43:43" x14ac:dyDescent="0.2">
      <c r="AQ1739" s="38"/>
    </row>
    <row r="1740" spans="43:43" x14ac:dyDescent="0.2">
      <c r="AQ1740" s="38"/>
    </row>
    <row r="1741" spans="43:43" x14ac:dyDescent="0.2">
      <c r="AQ1741" s="38"/>
    </row>
    <row r="1742" spans="43:43" x14ac:dyDescent="0.2">
      <c r="AQ1742" s="38"/>
    </row>
    <row r="1743" spans="43:43" x14ac:dyDescent="0.2">
      <c r="AQ1743" s="38"/>
    </row>
    <row r="1744" spans="43:43" x14ac:dyDescent="0.2">
      <c r="AQ1744" s="38"/>
    </row>
    <row r="1745" spans="43:43" x14ac:dyDescent="0.2">
      <c r="AQ1745" s="38"/>
    </row>
    <row r="1746" spans="43:43" x14ac:dyDescent="0.2">
      <c r="AQ1746" s="38"/>
    </row>
    <row r="1747" spans="43:43" x14ac:dyDescent="0.2">
      <c r="AQ1747" s="38"/>
    </row>
    <row r="1748" spans="43:43" x14ac:dyDescent="0.2">
      <c r="AQ1748" s="38"/>
    </row>
    <row r="1749" spans="43:43" x14ac:dyDescent="0.2">
      <c r="AQ1749" s="38"/>
    </row>
    <row r="1750" spans="43:43" x14ac:dyDescent="0.2">
      <c r="AQ1750" s="38"/>
    </row>
    <row r="1751" spans="43:43" x14ac:dyDescent="0.2">
      <c r="AQ1751" s="38"/>
    </row>
    <row r="1752" spans="43:43" x14ac:dyDescent="0.2">
      <c r="AQ1752" s="38"/>
    </row>
    <row r="1753" spans="43:43" x14ac:dyDescent="0.2">
      <c r="AQ1753" s="38"/>
    </row>
    <row r="1754" spans="43:43" x14ac:dyDescent="0.2">
      <c r="AQ1754" s="38"/>
    </row>
    <row r="1755" spans="43:43" x14ac:dyDescent="0.2">
      <c r="AQ1755" s="38"/>
    </row>
    <row r="1756" spans="43:43" x14ac:dyDescent="0.2">
      <c r="AQ1756" s="38"/>
    </row>
    <row r="1757" spans="43:43" x14ac:dyDescent="0.2">
      <c r="AQ1757" s="38"/>
    </row>
    <row r="1758" spans="43:43" x14ac:dyDescent="0.2">
      <c r="AQ1758" s="38"/>
    </row>
    <row r="1759" spans="43:43" x14ac:dyDescent="0.2">
      <c r="AQ1759" s="38"/>
    </row>
    <row r="1760" spans="43:43" x14ac:dyDescent="0.2">
      <c r="AQ1760" s="38"/>
    </row>
    <row r="1761" spans="43:43" x14ac:dyDescent="0.2">
      <c r="AQ1761" s="38"/>
    </row>
    <row r="1762" spans="43:43" x14ac:dyDescent="0.2">
      <c r="AQ1762" s="38"/>
    </row>
    <row r="1763" spans="43:43" x14ac:dyDescent="0.2">
      <c r="AQ1763" s="38"/>
    </row>
    <row r="1764" spans="43:43" x14ac:dyDescent="0.2">
      <c r="AQ1764" s="38"/>
    </row>
    <row r="1765" spans="43:43" x14ac:dyDescent="0.2">
      <c r="AQ1765" s="38"/>
    </row>
    <row r="1766" spans="43:43" x14ac:dyDescent="0.2">
      <c r="AQ1766" s="38"/>
    </row>
    <row r="1767" spans="43:43" x14ac:dyDescent="0.2">
      <c r="AQ1767" s="38"/>
    </row>
    <row r="1768" spans="43:43" x14ac:dyDescent="0.2">
      <c r="AQ1768" s="38"/>
    </row>
    <row r="1769" spans="43:43" x14ac:dyDescent="0.2">
      <c r="AQ1769" s="38"/>
    </row>
    <row r="1770" spans="43:43" x14ac:dyDescent="0.2">
      <c r="AQ1770" s="38"/>
    </row>
    <row r="1771" spans="43:43" x14ac:dyDescent="0.2">
      <c r="AQ1771" s="38"/>
    </row>
    <row r="1772" spans="43:43" x14ac:dyDescent="0.2">
      <c r="AQ1772" s="38"/>
    </row>
    <row r="1773" spans="43:43" x14ac:dyDescent="0.2">
      <c r="AQ1773" s="38"/>
    </row>
    <row r="1774" spans="43:43" x14ac:dyDescent="0.2">
      <c r="AQ1774" s="38"/>
    </row>
    <row r="1775" spans="43:43" x14ac:dyDescent="0.2">
      <c r="AQ1775" s="38"/>
    </row>
    <row r="1776" spans="43:43" x14ac:dyDescent="0.2">
      <c r="AQ1776" s="38"/>
    </row>
    <row r="1777" spans="43:43" x14ac:dyDescent="0.2">
      <c r="AQ1777" s="38"/>
    </row>
    <row r="1778" spans="43:43" x14ac:dyDescent="0.2">
      <c r="AQ1778" s="38"/>
    </row>
    <row r="1779" spans="43:43" x14ac:dyDescent="0.2">
      <c r="AQ1779" s="38"/>
    </row>
    <row r="1780" spans="43:43" x14ac:dyDescent="0.2">
      <c r="AQ1780" s="38"/>
    </row>
    <row r="1781" spans="43:43" x14ac:dyDescent="0.2">
      <c r="AQ1781" s="38"/>
    </row>
    <row r="1782" spans="43:43" x14ac:dyDescent="0.2">
      <c r="AQ1782" s="38"/>
    </row>
    <row r="1783" spans="43:43" x14ac:dyDescent="0.2">
      <c r="AQ1783" s="38"/>
    </row>
    <row r="1784" spans="43:43" x14ac:dyDescent="0.2">
      <c r="AQ1784" s="38"/>
    </row>
    <row r="1785" spans="43:43" x14ac:dyDescent="0.2">
      <c r="AQ1785" s="38"/>
    </row>
    <row r="1786" spans="43:43" x14ac:dyDescent="0.2">
      <c r="AQ1786" s="38"/>
    </row>
    <row r="1787" spans="43:43" x14ac:dyDescent="0.2">
      <c r="AQ1787" s="38"/>
    </row>
    <row r="1788" spans="43:43" x14ac:dyDescent="0.2">
      <c r="AQ1788" s="38"/>
    </row>
    <row r="1789" spans="43:43" x14ac:dyDescent="0.2">
      <c r="AQ1789" s="38"/>
    </row>
    <row r="1790" spans="43:43" x14ac:dyDescent="0.2">
      <c r="AQ1790" s="38"/>
    </row>
    <row r="1791" spans="43:43" x14ac:dyDescent="0.2">
      <c r="AQ1791" s="38"/>
    </row>
    <row r="1792" spans="43:43" x14ac:dyDescent="0.2">
      <c r="AQ1792" s="38"/>
    </row>
    <row r="1793" spans="43:43" x14ac:dyDescent="0.2">
      <c r="AQ1793" s="38"/>
    </row>
    <row r="1794" spans="43:43" x14ac:dyDescent="0.2">
      <c r="AQ1794" s="38"/>
    </row>
    <row r="1795" spans="43:43" x14ac:dyDescent="0.2">
      <c r="AQ1795" s="38"/>
    </row>
    <row r="1796" spans="43:43" x14ac:dyDescent="0.2">
      <c r="AQ1796" s="38"/>
    </row>
    <row r="1797" spans="43:43" x14ac:dyDescent="0.2">
      <c r="AQ1797" s="38"/>
    </row>
    <row r="1798" spans="43:43" x14ac:dyDescent="0.2">
      <c r="AQ1798" s="38"/>
    </row>
    <row r="1799" spans="43:43" x14ac:dyDescent="0.2">
      <c r="AQ1799" s="38"/>
    </row>
    <row r="1800" spans="43:43" x14ac:dyDescent="0.2">
      <c r="AQ1800" s="38"/>
    </row>
    <row r="1801" spans="43:43" x14ac:dyDescent="0.2">
      <c r="AQ1801" s="38"/>
    </row>
    <row r="1802" spans="43:43" x14ac:dyDescent="0.2">
      <c r="AQ1802" s="38"/>
    </row>
    <row r="1803" spans="43:43" x14ac:dyDescent="0.2">
      <c r="AQ1803" s="38"/>
    </row>
    <row r="1804" spans="43:43" x14ac:dyDescent="0.2">
      <c r="AQ1804" s="38"/>
    </row>
    <row r="1805" spans="43:43" x14ac:dyDescent="0.2">
      <c r="AQ1805" s="38"/>
    </row>
    <row r="1806" spans="43:43" x14ac:dyDescent="0.2">
      <c r="AQ1806" s="38"/>
    </row>
    <row r="1807" spans="43:43" x14ac:dyDescent="0.2">
      <c r="AQ1807" s="38"/>
    </row>
    <row r="1808" spans="43:43" x14ac:dyDescent="0.2">
      <c r="AQ1808" s="38"/>
    </row>
    <row r="1809" spans="43:43" x14ac:dyDescent="0.2">
      <c r="AQ1809" s="38"/>
    </row>
    <row r="1810" spans="43:43" x14ac:dyDescent="0.2">
      <c r="AQ1810" s="38"/>
    </row>
    <row r="1811" spans="43:43" x14ac:dyDescent="0.2">
      <c r="AQ1811" s="38"/>
    </row>
    <row r="1812" spans="43:43" x14ac:dyDescent="0.2">
      <c r="AQ1812" s="38"/>
    </row>
    <row r="1813" spans="43:43" x14ac:dyDescent="0.2">
      <c r="AQ1813" s="38"/>
    </row>
    <row r="1814" spans="43:43" x14ac:dyDescent="0.2">
      <c r="AQ1814" s="38"/>
    </row>
    <row r="1815" spans="43:43" x14ac:dyDescent="0.2">
      <c r="AQ1815" s="38"/>
    </row>
    <row r="1816" spans="43:43" x14ac:dyDescent="0.2">
      <c r="AQ1816" s="38"/>
    </row>
    <row r="1817" spans="43:43" x14ac:dyDescent="0.2">
      <c r="AQ1817" s="38"/>
    </row>
    <row r="1818" spans="43:43" x14ac:dyDescent="0.2">
      <c r="AQ1818" s="38"/>
    </row>
    <row r="1819" spans="43:43" x14ac:dyDescent="0.2">
      <c r="AQ1819" s="38"/>
    </row>
    <row r="1820" spans="43:43" x14ac:dyDescent="0.2">
      <c r="AQ1820" s="38"/>
    </row>
    <row r="1821" spans="43:43" x14ac:dyDescent="0.2">
      <c r="AQ1821" s="38"/>
    </row>
    <row r="1822" spans="43:43" x14ac:dyDescent="0.2">
      <c r="AQ1822" s="38"/>
    </row>
    <row r="1823" spans="43:43" x14ac:dyDescent="0.2">
      <c r="AQ1823" s="38"/>
    </row>
    <row r="1824" spans="43:43" x14ac:dyDescent="0.2">
      <c r="AQ1824" s="38"/>
    </row>
    <row r="1825" spans="43:43" x14ac:dyDescent="0.2">
      <c r="AQ1825" s="38"/>
    </row>
    <row r="1826" spans="43:43" x14ac:dyDescent="0.2">
      <c r="AQ1826" s="38"/>
    </row>
    <row r="1827" spans="43:43" x14ac:dyDescent="0.2">
      <c r="AQ1827" s="38"/>
    </row>
    <row r="1828" spans="43:43" x14ac:dyDescent="0.2">
      <c r="AQ1828" s="38"/>
    </row>
    <row r="1829" spans="43:43" x14ac:dyDescent="0.2">
      <c r="AQ1829" s="38"/>
    </row>
    <row r="1830" spans="43:43" x14ac:dyDescent="0.2">
      <c r="AQ1830" s="38"/>
    </row>
    <row r="1831" spans="43:43" x14ac:dyDescent="0.2">
      <c r="AQ1831" s="38"/>
    </row>
    <row r="1832" spans="43:43" x14ac:dyDescent="0.2">
      <c r="AQ1832" s="38"/>
    </row>
    <row r="1833" spans="43:43" x14ac:dyDescent="0.2">
      <c r="AQ1833" s="38"/>
    </row>
    <row r="1834" spans="43:43" x14ac:dyDescent="0.2">
      <c r="AQ1834" s="38"/>
    </row>
    <row r="1835" spans="43:43" x14ac:dyDescent="0.2">
      <c r="AQ1835" s="38"/>
    </row>
    <row r="1836" spans="43:43" x14ac:dyDescent="0.2">
      <c r="AQ1836" s="38"/>
    </row>
    <row r="1837" spans="43:43" x14ac:dyDescent="0.2">
      <c r="AQ1837" s="38"/>
    </row>
    <row r="1838" spans="43:43" x14ac:dyDescent="0.2">
      <c r="AQ1838" s="38"/>
    </row>
    <row r="1839" spans="43:43" x14ac:dyDescent="0.2">
      <c r="AQ1839" s="38"/>
    </row>
    <row r="1840" spans="43:43" x14ac:dyDescent="0.2">
      <c r="AQ1840" s="38"/>
    </row>
    <row r="1841" spans="43:43" x14ac:dyDescent="0.2">
      <c r="AQ1841" s="38"/>
    </row>
    <row r="1842" spans="43:43" x14ac:dyDescent="0.2">
      <c r="AQ1842" s="38"/>
    </row>
    <row r="1843" spans="43:43" x14ac:dyDescent="0.2">
      <c r="AQ1843" s="38"/>
    </row>
    <row r="1844" spans="43:43" x14ac:dyDescent="0.2">
      <c r="AQ1844" s="38"/>
    </row>
    <row r="1845" spans="43:43" x14ac:dyDescent="0.2">
      <c r="AQ1845" s="38"/>
    </row>
    <row r="1846" spans="43:43" x14ac:dyDescent="0.2">
      <c r="AQ1846" s="38"/>
    </row>
    <row r="1847" spans="43:43" x14ac:dyDescent="0.2">
      <c r="AQ1847" s="38"/>
    </row>
    <row r="1848" spans="43:43" x14ac:dyDescent="0.2">
      <c r="AQ1848" s="38"/>
    </row>
    <row r="1849" spans="43:43" x14ac:dyDescent="0.2">
      <c r="AQ1849" s="38"/>
    </row>
    <row r="1850" spans="43:43" x14ac:dyDescent="0.2">
      <c r="AQ1850" s="38"/>
    </row>
    <row r="1851" spans="43:43" x14ac:dyDescent="0.2">
      <c r="AQ1851" s="38"/>
    </row>
    <row r="1852" spans="43:43" x14ac:dyDescent="0.2">
      <c r="AQ1852" s="38"/>
    </row>
    <row r="1853" spans="43:43" x14ac:dyDescent="0.2">
      <c r="AQ1853" s="38"/>
    </row>
    <row r="1854" spans="43:43" x14ac:dyDescent="0.2">
      <c r="AQ1854" s="38"/>
    </row>
    <row r="1855" spans="43:43" x14ac:dyDescent="0.2">
      <c r="AQ1855" s="38"/>
    </row>
    <row r="1856" spans="43:43" x14ac:dyDescent="0.2">
      <c r="AQ1856" s="38"/>
    </row>
    <row r="1857" spans="43:43" x14ac:dyDescent="0.2">
      <c r="AQ1857" s="38"/>
    </row>
    <row r="1858" spans="43:43" x14ac:dyDescent="0.2">
      <c r="AQ1858" s="38"/>
    </row>
    <row r="1859" spans="43:43" x14ac:dyDescent="0.2">
      <c r="AQ1859" s="38"/>
    </row>
    <row r="1860" spans="43:43" x14ac:dyDescent="0.2">
      <c r="AQ1860" s="38"/>
    </row>
    <row r="1861" spans="43:43" x14ac:dyDescent="0.2">
      <c r="AQ1861" s="38"/>
    </row>
    <row r="1862" spans="43:43" x14ac:dyDescent="0.2">
      <c r="AQ1862" s="38"/>
    </row>
    <row r="1863" spans="43:43" x14ac:dyDescent="0.2">
      <c r="AQ1863" s="38"/>
    </row>
    <row r="1864" spans="43:43" x14ac:dyDescent="0.2">
      <c r="AQ1864" s="38"/>
    </row>
    <row r="1865" spans="43:43" x14ac:dyDescent="0.2">
      <c r="AQ1865" s="38"/>
    </row>
    <row r="1866" spans="43:43" x14ac:dyDescent="0.2">
      <c r="AQ1866" s="38"/>
    </row>
    <row r="1867" spans="43:43" x14ac:dyDescent="0.2">
      <c r="AQ1867" s="38"/>
    </row>
    <row r="1868" spans="43:43" x14ac:dyDescent="0.2">
      <c r="AQ1868" s="38"/>
    </row>
    <row r="1869" spans="43:43" x14ac:dyDescent="0.2">
      <c r="AQ1869" s="38"/>
    </row>
    <row r="1870" spans="43:43" x14ac:dyDescent="0.2">
      <c r="AQ1870" s="38"/>
    </row>
    <row r="1871" spans="43:43" x14ac:dyDescent="0.2">
      <c r="AQ1871" s="38"/>
    </row>
    <row r="1872" spans="43:43" x14ac:dyDescent="0.2">
      <c r="AQ1872" s="38"/>
    </row>
    <row r="1873" spans="43:43" x14ac:dyDescent="0.2">
      <c r="AQ1873" s="38"/>
    </row>
    <row r="1874" spans="43:43" x14ac:dyDescent="0.2">
      <c r="AQ1874" s="38"/>
    </row>
    <row r="1875" spans="43:43" x14ac:dyDescent="0.2">
      <c r="AQ1875" s="38"/>
    </row>
    <row r="1876" spans="43:43" x14ac:dyDescent="0.2">
      <c r="AQ1876" s="38"/>
    </row>
    <row r="1877" spans="43:43" x14ac:dyDescent="0.2">
      <c r="AQ1877" s="38"/>
    </row>
    <row r="1878" spans="43:43" x14ac:dyDescent="0.2">
      <c r="AQ1878" s="38"/>
    </row>
    <row r="1879" spans="43:43" x14ac:dyDescent="0.2">
      <c r="AQ1879" s="38"/>
    </row>
    <row r="1880" spans="43:43" x14ac:dyDescent="0.2">
      <c r="AQ1880" s="38"/>
    </row>
    <row r="1881" spans="43:43" x14ac:dyDescent="0.2">
      <c r="AQ1881" s="38"/>
    </row>
    <row r="1882" spans="43:43" x14ac:dyDescent="0.2">
      <c r="AQ1882" s="38"/>
    </row>
    <row r="1883" spans="43:43" x14ac:dyDescent="0.2">
      <c r="AQ1883" s="38"/>
    </row>
    <row r="1884" spans="43:43" x14ac:dyDescent="0.2">
      <c r="AQ1884" s="38"/>
    </row>
    <row r="1885" spans="43:43" x14ac:dyDescent="0.2">
      <c r="AQ1885" s="38"/>
    </row>
    <row r="1886" spans="43:43" x14ac:dyDescent="0.2">
      <c r="AQ1886" s="38"/>
    </row>
    <row r="1887" spans="43:43" x14ac:dyDescent="0.2">
      <c r="AQ1887" s="38"/>
    </row>
    <row r="1888" spans="43:43" x14ac:dyDescent="0.2">
      <c r="AQ1888" s="38"/>
    </row>
    <row r="1889" spans="43:43" x14ac:dyDescent="0.2">
      <c r="AQ1889" s="38"/>
    </row>
    <row r="1890" spans="43:43" x14ac:dyDescent="0.2">
      <c r="AQ1890" s="38"/>
    </row>
    <row r="1891" spans="43:43" x14ac:dyDescent="0.2">
      <c r="AQ1891" s="38"/>
    </row>
    <row r="1892" spans="43:43" x14ac:dyDescent="0.2">
      <c r="AQ1892" s="38"/>
    </row>
    <row r="1893" spans="43:43" x14ac:dyDescent="0.2">
      <c r="AQ1893" s="38"/>
    </row>
    <row r="1894" spans="43:43" x14ac:dyDescent="0.2">
      <c r="AQ1894" s="38"/>
    </row>
    <row r="1895" spans="43:43" x14ac:dyDescent="0.2">
      <c r="AQ1895" s="38"/>
    </row>
    <row r="1896" spans="43:43" x14ac:dyDescent="0.2">
      <c r="AQ1896" s="38"/>
    </row>
    <row r="1897" spans="43:43" x14ac:dyDescent="0.2">
      <c r="AQ1897" s="38"/>
    </row>
    <row r="1898" spans="43:43" x14ac:dyDescent="0.2">
      <c r="AQ1898" s="38"/>
    </row>
    <row r="1899" spans="43:43" x14ac:dyDescent="0.2">
      <c r="AQ1899" s="38"/>
    </row>
    <row r="1900" spans="43:43" x14ac:dyDescent="0.2">
      <c r="AQ1900" s="38"/>
    </row>
    <row r="1901" spans="43:43" x14ac:dyDescent="0.2">
      <c r="AQ1901" s="38"/>
    </row>
    <row r="1902" spans="43:43" x14ac:dyDescent="0.2">
      <c r="AQ1902" s="38"/>
    </row>
    <row r="1903" spans="43:43" x14ac:dyDescent="0.2">
      <c r="AQ1903" s="38"/>
    </row>
    <row r="1904" spans="43:43" x14ac:dyDescent="0.2">
      <c r="AQ1904" s="38"/>
    </row>
    <row r="1905" spans="43:43" x14ac:dyDescent="0.2">
      <c r="AQ1905" s="38"/>
    </row>
    <row r="1906" spans="43:43" x14ac:dyDescent="0.2">
      <c r="AQ1906" s="38"/>
    </row>
    <row r="1907" spans="43:43" x14ac:dyDescent="0.2">
      <c r="AQ1907" s="38"/>
    </row>
    <row r="1908" spans="43:43" x14ac:dyDescent="0.2">
      <c r="AQ1908" s="38"/>
    </row>
    <row r="1909" spans="43:43" x14ac:dyDescent="0.2">
      <c r="AQ1909" s="38"/>
    </row>
    <row r="1910" spans="43:43" x14ac:dyDescent="0.2">
      <c r="AQ1910" s="38"/>
    </row>
    <row r="1911" spans="43:43" x14ac:dyDescent="0.2">
      <c r="AQ1911" s="38"/>
    </row>
    <row r="1912" spans="43:43" x14ac:dyDescent="0.2">
      <c r="AQ1912" s="38"/>
    </row>
    <row r="1913" spans="43:43" x14ac:dyDescent="0.2">
      <c r="AQ1913" s="38"/>
    </row>
    <row r="1914" spans="43:43" x14ac:dyDescent="0.2">
      <c r="AQ1914" s="38"/>
    </row>
    <row r="1915" spans="43:43" x14ac:dyDescent="0.2">
      <c r="AQ1915" s="38"/>
    </row>
    <row r="1916" spans="43:43" x14ac:dyDescent="0.2">
      <c r="AQ1916" s="38"/>
    </row>
    <row r="1917" spans="43:43" x14ac:dyDescent="0.2">
      <c r="AQ1917" s="38"/>
    </row>
    <row r="1918" spans="43:43" x14ac:dyDescent="0.2">
      <c r="AQ1918" s="38"/>
    </row>
    <row r="1919" spans="43:43" x14ac:dyDescent="0.2">
      <c r="AQ1919" s="38"/>
    </row>
    <row r="1920" spans="43:43" x14ac:dyDescent="0.2">
      <c r="AQ1920" s="38"/>
    </row>
    <row r="1921" spans="43:43" x14ac:dyDescent="0.2">
      <c r="AQ1921" s="38"/>
    </row>
    <row r="1922" spans="43:43" x14ac:dyDescent="0.2">
      <c r="AQ1922" s="38"/>
    </row>
    <row r="1923" spans="43:43" x14ac:dyDescent="0.2">
      <c r="AQ1923" s="38"/>
    </row>
    <row r="1924" spans="43:43" x14ac:dyDescent="0.2">
      <c r="AQ1924" s="38"/>
    </row>
    <row r="1925" spans="43:43" x14ac:dyDescent="0.2">
      <c r="AQ1925" s="38"/>
    </row>
    <row r="1926" spans="43:43" x14ac:dyDescent="0.2">
      <c r="AQ1926" s="38"/>
    </row>
    <row r="1927" spans="43:43" x14ac:dyDescent="0.2">
      <c r="AQ1927" s="38"/>
    </row>
    <row r="1928" spans="43:43" x14ac:dyDescent="0.2">
      <c r="AQ1928" s="38"/>
    </row>
    <row r="1929" spans="43:43" x14ac:dyDescent="0.2">
      <c r="AQ1929" s="38"/>
    </row>
    <row r="1930" spans="43:43" x14ac:dyDescent="0.2">
      <c r="AQ1930" s="38"/>
    </row>
    <row r="1931" spans="43:43" x14ac:dyDescent="0.2">
      <c r="AQ1931" s="38"/>
    </row>
    <row r="1932" spans="43:43" x14ac:dyDescent="0.2">
      <c r="AQ1932" s="38"/>
    </row>
    <row r="1933" spans="43:43" x14ac:dyDescent="0.2">
      <c r="AQ1933" s="38"/>
    </row>
    <row r="1934" spans="43:43" x14ac:dyDescent="0.2">
      <c r="AQ1934" s="38"/>
    </row>
    <row r="1935" spans="43:43" x14ac:dyDescent="0.2">
      <c r="AQ1935" s="38"/>
    </row>
    <row r="1936" spans="43:43" x14ac:dyDescent="0.2">
      <c r="AQ1936" s="38"/>
    </row>
    <row r="1937" spans="43:43" x14ac:dyDescent="0.2">
      <c r="AQ1937" s="38"/>
    </row>
    <row r="1938" spans="43:43" x14ac:dyDescent="0.2">
      <c r="AQ1938" s="38"/>
    </row>
    <row r="1939" spans="43:43" x14ac:dyDescent="0.2">
      <c r="AQ1939" s="38"/>
    </row>
    <row r="1940" spans="43:43" x14ac:dyDescent="0.2">
      <c r="AQ1940" s="38"/>
    </row>
    <row r="1941" spans="43:43" x14ac:dyDescent="0.2">
      <c r="AQ1941" s="38"/>
    </row>
    <row r="1942" spans="43:43" x14ac:dyDescent="0.2">
      <c r="AQ1942" s="38"/>
    </row>
    <row r="1943" spans="43:43" x14ac:dyDescent="0.2">
      <c r="AQ1943" s="38"/>
    </row>
    <row r="1944" spans="43:43" x14ac:dyDescent="0.2">
      <c r="AQ1944" s="38"/>
    </row>
    <row r="1945" spans="43:43" x14ac:dyDescent="0.2">
      <c r="AQ1945" s="38"/>
    </row>
    <row r="1946" spans="43:43" x14ac:dyDescent="0.2">
      <c r="AQ1946" s="38"/>
    </row>
    <row r="1947" spans="43:43" x14ac:dyDescent="0.2">
      <c r="AQ1947" s="38"/>
    </row>
    <row r="1948" spans="43:43" x14ac:dyDescent="0.2">
      <c r="AQ1948" s="38"/>
    </row>
    <row r="1949" spans="43:43" x14ac:dyDescent="0.2">
      <c r="AQ1949" s="38"/>
    </row>
    <row r="1950" spans="43:43" x14ac:dyDescent="0.2">
      <c r="AQ1950" s="38"/>
    </row>
    <row r="1951" spans="43:43" x14ac:dyDescent="0.2">
      <c r="AQ1951" s="38"/>
    </row>
    <row r="1952" spans="43:43" x14ac:dyDescent="0.2">
      <c r="AQ1952" s="38"/>
    </row>
    <row r="1953" spans="43:43" x14ac:dyDescent="0.2">
      <c r="AQ1953" s="38"/>
    </row>
    <row r="1954" spans="43:43" x14ac:dyDescent="0.2">
      <c r="AQ1954" s="38"/>
    </row>
    <row r="1955" spans="43:43" x14ac:dyDescent="0.2">
      <c r="AQ1955" s="38"/>
    </row>
    <row r="1956" spans="43:43" x14ac:dyDescent="0.2">
      <c r="AQ1956" s="38"/>
    </row>
    <row r="1957" spans="43:43" x14ac:dyDescent="0.2">
      <c r="AQ1957" s="38"/>
    </row>
    <row r="1958" spans="43:43" x14ac:dyDescent="0.2">
      <c r="AQ1958" s="38"/>
    </row>
    <row r="1959" spans="43:43" x14ac:dyDescent="0.2">
      <c r="AQ1959" s="38"/>
    </row>
    <row r="1960" spans="43:43" x14ac:dyDescent="0.2">
      <c r="AQ1960" s="38"/>
    </row>
    <row r="1961" spans="43:43" x14ac:dyDescent="0.2">
      <c r="AQ1961" s="38"/>
    </row>
    <row r="1962" spans="43:43" x14ac:dyDescent="0.2">
      <c r="AQ1962" s="38"/>
    </row>
    <row r="1963" spans="43:43" x14ac:dyDescent="0.2">
      <c r="AQ1963" s="38"/>
    </row>
    <row r="1964" spans="43:43" x14ac:dyDescent="0.2">
      <c r="AQ1964" s="38"/>
    </row>
    <row r="1965" spans="43:43" x14ac:dyDescent="0.2">
      <c r="AQ1965" s="38"/>
    </row>
    <row r="1966" spans="43:43" x14ac:dyDescent="0.2">
      <c r="AQ1966" s="38"/>
    </row>
    <row r="1967" spans="43:43" x14ac:dyDescent="0.2">
      <c r="AQ1967" s="38"/>
    </row>
    <row r="1968" spans="43:43" x14ac:dyDescent="0.2">
      <c r="AQ1968" s="38"/>
    </row>
    <row r="1969" spans="43:43" x14ac:dyDescent="0.2">
      <c r="AQ1969" s="38"/>
    </row>
    <row r="1970" spans="43:43" x14ac:dyDescent="0.2">
      <c r="AQ1970" s="38"/>
    </row>
    <row r="1971" spans="43:43" x14ac:dyDescent="0.2">
      <c r="AQ1971" s="38"/>
    </row>
    <row r="1972" spans="43:43" x14ac:dyDescent="0.2">
      <c r="AQ1972" s="38"/>
    </row>
    <row r="1973" spans="43:43" x14ac:dyDescent="0.2">
      <c r="AQ1973" s="38"/>
    </row>
    <row r="1974" spans="43:43" x14ac:dyDescent="0.2">
      <c r="AQ1974" s="38"/>
    </row>
    <row r="1975" spans="43:43" x14ac:dyDescent="0.2">
      <c r="AQ1975" s="38"/>
    </row>
    <row r="1976" spans="43:43" x14ac:dyDescent="0.2">
      <c r="AQ1976" s="38"/>
    </row>
    <row r="1977" spans="43:43" x14ac:dyDescent="0.2">
      <c r="AQ1977" s="38"/>
    </row>
    <row r="1978" spans="43:43" x14ac:dyDescent="0.2">
      <c r="AQ1978" s="38"/>
    </row>
    <row r="1979" spans="43:43" x14ac:dyDescent="0.2">
      <c r="AQ1979" s="38"/>
    </row>
    <row r="1980" spans="43:43" x14ac:dyDescent="0.2">
      <c r="AQ1980" s="38"/>
    </row>
    <row r="1981" spans="43:43" x14ac:dyDescent="0.2">
      <c r="AQ1981" s="38"/>
    </row>
    <row r="1982" spans="43:43" x14ac:dyDescent="0.2">
      <c r="AQ1982" s="38"/>
    </row>
    <row r="1983" spans="43:43" x14ac:dyDescent="0.2">
      <c r="AQ1983" s="38"/>
    </row>
    <row r="1984" spans="43:43" x14ac:dyDescent="0.2">
      <c r="AQ1984" s="38"/>
    </row>
    <row r="1985" spans="43:43" x14ac:dyDescent="0.2">
      <c r="AQ1985" s="38"/>
    </row>
    <row r="1986" spans="43:43" x14ac:dyDescent="0.2">
      <c r="AQ1986" s="38"/>
    </row>
    <row r="1987" spans="43:43" x14ac:dyDescent="0.2">
      <c r="AQ1987" s="38"/>
    </row>
    <row r="1988" spans="43:43" x14ac:dyDescent="0.2">
      <c r="AQ1988" s="38"/>
    </row>
    <row r="1989" spans="43:43" x14ac:dyDescent="0.2">
      <c r="AQ1989" s="38"/>
    </row>
    <row r="1990" spans="43:43" x14ac:dyDescent="0.2">
      <c r="AQ1990" s="38"/>
    </row>
    <row r="1991" spans="43:43" x14ac:dyDescent="0.2">
      <c r="AQ1991" s="38"/>
    </row>
    <row r="1992" spans="43:43" x14ac:dyDescent="0.2">
      <c r="AQ1992" s="38"/>
    </row>
    <row r="1993" spans="43:43" x14ac:dyDescent="0.2">
      <c r="AQ1993" s="38"/>
    </row>
    <row r="1994" spans="43:43" x14ac:dyDescent="0.2">
      <c r="AQ1994" s="38"/>
    </row>
    <row r="1995" spans="43:43" x14ac:dyDescent="0.2">
      <c r="AQ1995" s="38"/>
    </row>
    <row r="1996" spans="43:43" x14ac:dyDescent="0.2">
      <c r="AQ1996" s="38"/>
    </row>
    <row r="1997" spans="43:43" x14ac:dyDescent="0.2">
      <c r="AQ1997" s="38"/>
    </row>
    <row r="1998" spans="43:43" x14ac:dyDescent="0.2">
      <c r="AQ1998" s="38"/>
    </row>
    <row r="1999" spans="43:43" x14ac:dyDescent="0.2">
      <c r="AQ1999" s="38"/>
    </row>
    <row r="2000" spans="43:43" x14ac:dyDescent="0.2">
      <c r="AQ2000" s="38"/>
    </row>
    <row r="2001" spans="43:43" x14ac:dyDescent="0.2">
      <c r="AQ2001" s="38"/>
    </row>
    <row r="2002" spans="43:43" x14ac:dyDescent="0.2">
      <c r="AQ2002" s="38"/>
    </row>
    <row r="2003" spans="43:43" x14ac:dyDescent="0.2">
      <c r="AQ2003" s="38"/>
    </row>
    <row r="2004" spans="43:43" x14ac:dyDescent="0.2">
      <c r="AQ2004" s="38"/>
    </row>
    <row r="2005" spans="43:43" x14ac:dyDescent="0.2">
      <c r="AQ2005" s="38"/>
    </row>
    <row r="2006" spans="43:43" x14ac:dyDescent="0.2">
      <c r="AQ2006" s="38"/>
    </row>
    <row r="2007" spans="43:43" x14ac:dyDescent="0.2">
      <c r="AQ2007" s="38"/>
    </row>
    <row r="2008" spans="43:43" x14ac:dyDescent="0.2">
      <c r="AQ2008" s="38"/>
    </row>
    <row r="2009" spans="43:43" x14ac:dyDescent="0.2">
      <c r="AQ2009" s="38"/>
    </row>
    <row r="2010" spans="43:43" x14ac:dyDescent="0.2">
      <c r="AQ2010" s="38"/>
    </row>
    <row r="2011" spans="43:43" x14ac:dyDescent="0.2">
      <c r="AQ2011" s="38"/>
    </row>
    <row r="2012" spans="43:43" x14ac:dyDescent="0.2">
      <c r="AQ2012" s="38"/>
    </row>
    <row r="2013" spans="43:43" x14ac:dyDescent="0.2">
      <c r="AQ2013" s="38"/>
    </row>
    <row r="2014" spans="43:43" x14ac:dyDescent="0.2">
      <c r="AQ2014" s="38"/>
    </row>
    <row r="2015" spans="43:43" x14ac:dyDescent="0.2">
      <c r="AQ2015" s="38"/>
    </row>
    <row r="2016" spans="43:43" x14ac:dyDescent="0.2">
      <c r="AQ2016" s="38"/>
    </row>
    <row r="2017" spans="43:43" x14ac:dyDescent="0.2">
      <c r="AQ2017" s="38"/>
    </row>
    <row r="2018" spans="43:43" x14ac:dyDescent="0.2">
      <c r="AQ2018" s="38"/>
    </row>
    <row r="2019" spans="43:43" x14ac:dyDescent="0.2">
      <c r="AQ2019" s="38"/>
    </row>
    <row r="2020" spans="43:43" x14ac:dyDescent="0.2">
      <c r="AQ2020" s="38"/>
    </row>
    <row r="2021" spans="43:43" x14ac:dyDescent="0.2">
      <c r="AQ2021" s="38"/>
    </row>
    <row r="2022" spans="43:43" x14ac:dyDescent="0.2">
      <c r="AQ2022" s="38"/>
    </row>
    <row r="2023" spans="43:43" x14ac:dyDescent="0.2">
      <c r="AQ2023" s="38"/>
    </row>
    <row r="2024" spans="43:43" x14ac:dyDescent="0.2">
      <c r="AQ2024" s="38"/>
    </row>
    <row r="2025" spans="43:43" x14ac:dyDescent="0.2">
      <c r="AQ2025" s="38"/>
    </row>
    <row r="2026" spans="43:43" x14ac:dyDescent="0.2">
      <c r="AQ2026" s="38"/>
    </row>
    <row r="2027" spans="43:43" x14ac:dyDescent="0.2">
      <c r="AQ2027" s="38"/>
    </row>
    <row r="2028" spans="43:43" x14ac:dyDescent="0.2">
      <c r="AQ2028" s="38"/>
    </row>
    <row r="2029" spans="43:43" x14ac:dyDescent="0.2">
      <c r="AQ2029" s="38"/>
    </row>
    <row r="2030" spans="43:43" x14ac:dyDescent="0.2">
      <c r="AQ2030" s="38"/>
    </row>
    <row r="2031" spans="43:43" x14ac:dyDescent="0.2">
      <c r="AQ2031" s="38"/>
    </row>
    <row r="2032" spans="43:43" x14ac:dyDescent="0.2">
      <c r="AQ2032" s="38"/>
    </row>
    <row r="2033" spans="43:43" x14ac:dyDescent="0.2">
      <c r="AQ2033" s="38"/>
    </row>
    <row r="2034" spans="43:43" x14ac:dyDescent="0.2">
      <c r="AQ2034" s="38"/>
    </row>
    <row r="2035" spans="43:43" x14ac:dyDescent="0.2">
      <c r="AQ2035" s="38"/>
    </row>
    <row r="2036" spans="43:43" x14ac:dyDescent="0.2">
      <c r="AQ2036" s="38"/>
    </row>
    <row r="2037" spans="43:43" x14ac:dyDescent="0.2">
      <c r="AQ2037" s="38"/>
    </row>
    <row r="2038" spans="43:43" x14ac:dyDescent="0.2">
      <c r="AQ2038" s="38"/>
    </row>
    <row r="2039" spans="43:43" x14ac:dyDescent="0.2">
      <c r="AQ2039" s="38"/>
    </row>
    <row r="2040" spans="43:43" x14ac:dyDescent="0.2">
      <c r="AQ2040" s="38"/>
    </row>
    <row r="2041" spans="43:43" x14ac:dyDescent="0.2">
      <c r="AQ2041" s="38"/>
    </row>
    <row r="2042" spans="43:43" x14ac:dyDescent="0.2">
      <c r="AQ2042" s="38"/>
    </row>
    <row r="2043" spans="43:43" x14ac:dyDescent="0.2">
      <c r="AQ2043" s="38"/>
    </row>
    <row r="2044" spans="43:43" x14ac:dyDescent="0.2">
      <c r="AQ2044" s="38"/>
    </row>
    <row r="2045" spans="43:43" x14ac:dyDescent="0.2">
      <c r="AQ2045" s="38"/>
    </row>
    <row r="2046" spans="43:43" x14ac:dyDescent="0.2">
      <c r="AQ2046" s="38"/>
    </row>
    <row r="2047" spans="43:43" x14ac:dyDescent="0.2">
      <c r="AQ2047" s="38"/>
    </row>
    <row r="2048" spans="43:43" x14ac:dyDescent="0.2">
      <c r="AQ2048" s="38"/>
    </row>
    <row r="2049" spans="43:43" x14ac:dyDescent="0.2">
      <c r="AQ2049" s="38"/>
    </row>
    <row r="2050" spans="43:43" x14ac:dyDescent="0.2">
      <c r="AQ2050" s="38"/>
    </row>
    <row r="2051" spans="43:43" x14ac:dyDescent="0.2">
      <c r="AQ2051" s="38"/>
    </row>
    <row r="2052" spans="43:43" x14ac:dyDescent="0.2">
      <c r="AQ2052" s="38"/>
    </row>
    <row r="2053" spans="43:43" x14ac:dyDescent="0.2">
      <c r="AQ2053" s="38"/>
    </row>
    <row r="2054" spans="43:43" x14ac:dyDescent="0.2">
      <c r="AQ2054" s="38"/>
    </row>
    <row r="2055" spans="43:43" x14ac:dyDescent="0.2">
      <c r="AQ2055" s="38"/>
    </row>
    <row r="2056" spans="43:43" x14ac:dyDescent="0.2">
      <c r="AQ2056" s="38"/>
    </row>
    <row r="2057" spans="43:43" x14ac:dyDescent="0.2">
      <c r="AQ2057" s="38"/>
    </row>
    <row r="2058" spans="43:43" x14ac:dyDescent="0.2">
      <c r="AQ2058" s="38"/>
    </row>
    <row r="2059" spans="43:43" x14ac:dyDescent="0.2">
      <c r="AQ2059" s="38"/>
    </row>
    <row r="2060" spans="43:43" x14ac:dyDescent="0.2">
      <c r="AQ2060" s="38"/>
    </row>
    <row r="2061" spans="43:43" x14ac:dyDescent="0.2">
      <c r="AQ2061" s="38"/>
    </row>
    <row r="2062" spans="43:43" x14ac:dyDescent="0.2">
      <c r="AQ2062" s="38"/>
    </row>
    <row r="2063" spans="43:43" x14ac:dyDescent="0.2">
      <c r="AQ2063" s="38"/>
    </row>
    <row r="2064" spans="43:43" x14ac:dyDescent="0.2">
      <c r="AQ2064" s="38"/>
    </row>
    <row r="2065" spans="43:43" x14ac:dyDescent="0.2">
      <c r="AQ2065" s="38"/>
    </row>
    <row r="2066" spans="43:43" x14ac:dyDescent="0.2">
      <c r="AQ2066" s="38"/>
    </row>
    <row r="2067" spans="43:43" x14ac:dyDescent="0.2">
      <c r="AQ2067" s="38"/>
    </row>
    <row r="2068" spans="43:43" x14ac:dyDescent="0.2">
      <c r="AQ2068" s="38"/>
    </row>
    <row r="2069" spans="43:43" x14ac:dyDescent="0.2">
      <c r="AQ2069" s="38"/>
    </row>
    <row r="2070" spans="43:43" x14ac:dyDescent="0.2">
      <c r="AQ2070" s="38"/>
    </row>
    <row r="2071" spans="43:43" x14ac:dyDescent="0.2">
      <c r="AQ2071" s="38"/>
    </row>
    <row r="2072" spans="43:43" x14ac:dyDescent="0.2">
      <c r="AQ2072" s="38"/>
    </row>
    <row r="2073" spans="43:43" x14ac:dyDescent="0.2">
      <c r="AQ2073" s="38"/>
    </row>
    <row r="2074" spans="43:43" x14ac:dyDescent="0.2">
      <c r="AQ2074" s="38"/>
    </row>
    <row r="2075" spans="43:43" x14ac:dyDescent="0.2">
      <c r="AQ2075" s="38"/>
    </row>
    <row r="2076" spans="43:43" x14ac:dyDescent="0.2">
      <c r="AQ2076" s="38"/>
    </row>
    <row r="2077" spans="43:43" x14ac:dyDescent="0.2">
      <c r="AQ2077" s="38"/>
    </row>
    <row r="2078" spans="43:43" x14ac:dyDescent="0.2">
      <c r="AQ2078" s="38"/>
    </row>
    <row r="2079" spans="43:43" x14ac:dyDescent="0.2">
      <c r="AQ2079" s="38"/>
    </row>
    <row r="2080" spans="43:43" x14ac:dyDescent="0.2">
      <c r="AQ2080" s="38"/>
    </row>
    <row r="2081" spans="43:43" x14ac:dyDescent="0.2">
      <c r="AQ2081" s="38"/>
    </row>
    <row r="2082" spans="43:43" x14ac:dyDescent="0.2">
      <c r="AQ2082" s="38"/>
    </row>
    <row r="2083" spans="43:43" x14ac:dyDescent="0.2">
      <c r="AQ2083" s="38"/>
    </row>
    <row r="2084" spans="43:43" x14ac:dyDescent="0.2">
      <c r="AQ2084" s="38"/>
    </row>
    <row r="2085" spans="43:43" x14ac:dyDescent="0.2">
      <c r="AQ2085" s="38"/>
    </row>
    <row r="2086" spans="43:43" x14ac:dyDescent="0.2">
      <c r="AQ2086" s="38"/>
    </row>
    <row r="2087" spans="43:43" x14ac:dyDescent="0.2">
      <c r="AQ2087" s="38"/>
    </row>
    <row r="2088" spans="43:43" x14ac:dyDescent="0.2">
      <c r="AQ2088" s="38"/>
    </row>
    <row r="2089" spans="43:43" x14ac:dyDescent="0.2">
      <c r="AQ2089" s="38"/>
    </row>
    <row r="2090" spans="43:43" x14ac:dyDescent="0.2">
      <c r="AQ2090" s="38"/>
    </row>
    <row r="2091" spans="43:43" x14ac:dyDescent="0.2">
      <c r="AQ2091" s="38"/>
    </row>
    <row r="2092" spans="43:43" x14ac:dyDescent="0.2">
      <c r="AQ2092" s="38"/>
    </row>
    <row r="2093" spans="43:43" x14ac:dyDescent="0.2">
      <c r="AQ2093" s="38"/>
    </row>
    <row r="2094" spans="43:43" x14ac:dyDescent="0.2">
      <c r="AQ2094" s="38"/>
    </row>
    <row r="2095" spans="43:43" x14ac:dyDescent="0.2">
      <c r="AQ2095" s="38"/>
    </row>
    <row r="2096" spans="43:43" x14ac:dyDescent="0.2">
      <c r="AQ2096" s="38"/>
    </row>
    <row r="2097" spans="43:43" x14ac:dyDescent="0.2">
      <c r="AQ2097" s="38"/>
    </row>
    <row r="2098" spans="43:43" x14ac:dyDescent="0.2">
      <c r="AQ2098" s="38"/>
    </row>
    <row r="2099" spans="43:43" x14ac:dyDescent="0.2">
      <c r="AQ2099" s="38"/>
    </row>
    <row r="2100" spans="43:43" x14ac:dyDescent="0.2">
      <c r="AQ2100" s="38"/>
    </row>
    <row r="2101" spans="43:43" x14ac:dyDescent="0.2">
      <c r="AQ2101" s="38"/>
    </row>
    <row r="2102" spans="43:43" x14ac:dyDescent="0.2">
      <c r="AQ2102" s="38"/>
    </row>
    <row r="2103" spans="43:43" x14ac:dyDescent="0.2">
      <c r="AQ2103" s="38"/>
    </row>
    <row r="2104" spans="43:43" x14ac:dyDescent="0.2">
      <c r="AQ2104" s="38"/>
    </row>
    <row r="2105" spans="43:43" x14ac:dyDescent="0.2">
      <c r="AQ2105" s="38"/>
    </row>
    <row r="2106" spans="43:43" x14ac:dyDescent="0.2">
      <c r="AQ2106" s="38"/>
    </row>
    <row r="2107" spans="43:43" x14ac:dyDescent="0.2">
      <c r="AQ2107" s="38"/>
    </row>
    <row r="2108" spans="43:43" x14ac:dyDescent="0.2">
      <c r="AQ2108" s="38"/>
    </row>
    <row r="2109" spans="43:43" x14ac:dyDescent="0.2">
      <c r="AQ2109" s="38"/>
    </row>
    <row r="2110" spans="43:43" x14ac:dyDescent="0.2">
      <c r="AQ2110" s="38"/>
    </row>
    <row r="2111" spans="43:43" x14ac:dyDescent="0.2">
      <c r="AQ2111" s="38"/>
    </row>
    <row r="2112" spans="43:43" x14ac:dyDescent="0.2">
      <c r="AQ2112" s="38"/>
    </row>
    <row r="2113" spans="43:43" x14ac:dyDescent="0.2">
      <c r="AQ2113" s="38"/>
    </row>
    <row r="2114" spans="43:43" x14ac:dyDescent="0.2">
      <c r="AQ2114" s="38"/>
    </row>
    <row r="2115" spans="43:43" x14ac:dyDescent="0.2">
      <c r="AQ2115" s="38"/>
    </row>
    <row r="2116" spans="43:43" x14ac:dyDescent="0.2">
      <c r="AQ2116" s="38"/>
    </row>
    <row r="2117" spans="43:43" x14ac:dyDescent="0.2">
      <c r="AQ2117" s="38"/>
    </row>
    <row r="2118" spans="43:43" x14ac:dyDescent="0.2">
      <c r="AQ2118" s="38"/>
    </row>
    <row r="2119" spans="43:43" x14ac:dyDescent="0.2">
      <c r="AQ2119" s="38"/>
    </row>
    <row r="2120" spans="43:43" x14ac:dyDescent="0.2">
      <c r="AQ2120" s="38"/>
    </row>
    <row r="2121" spans="43:43" x14ac:dyDescent="0.2">
      <c r="AQ2121" s="38"/>
    </row>
    <row r="2122" spans="43:43" x14ac:dyDescent="0.2">
      <c r="AQ2122" s="38"/>
    </row>
    <row r="2123" spans="43:43" x14ac:dyDescent="0.2">
      <c r="AQ2123" s="38"/>
    </row>
    <row r="2124" spans="43:43" x14ac:dyDescent="0.2">
      <c r="AQ2124" s="38"/>
    </row>
    <row r="2125" spans="43:43" x14ac:dyDescent="0.2">
      <c r="AQ2125" s="38"/>
    </row>
    <row r="2126" spans="43:43" x14ac:dyDescent="0.2">
      <c r="AQ2126" s="38"/>
    </row>
    <row r="2127" spans="43:43" x14ac:dyDescent="0.2">
      <c r="AQ2127" s="38"/>
    </row>
    <row r="2128" spans="43:43" x14ac:dyDescent="0.2">
      <c r="AQ2128" s="38"/>
    </row>
    <row r="2129" spans="43:43" x14ac:dyDescent="0.2">
      <c r="AQ2129" s="38"/>
    </row>
    <row r="2130" spans="43:43" x14ac:dyDescent="0.2">
      <c r="AQ2130" s="38"/>
    </row>
    <row r="2131" spans="43:43" x14ac:dyDescent="0.2">
      <c r="AQ2131" s="38"/>
    </row>
    <row r="2132" spans="43:43" x14ac:dyDescent="0.2">
      <c r="AQ2132" s="38"/>
    </row>
    <row r="2133" spans="43:43" x14ac:dyDescent="0.2">
      <c r="AQ2133" s="38"/>
    </row>
    <row r="2134" spans="43:43" x14ac:dyDescent="0.2">
      <c r="AQ2134" s="38"/>
    </row>
    <row r="2135" spans="43:43" x14ac:dyDescent="0.2">
      <c r="AQ2135" s="38"/>
    </row>
    <row r="2136" spans="43:43" x14ac:dyDescent="0.2">
      <c r="AQ2136" s="38"/>
    </row>
    <row r="2137" spans="43:43" x14ac:dyDescent="0.2">
      <c r="AQ2137" s="38"/>
    </row>
    <row r="2138" spans="43:43" x14ac:dyDescent="0.2">
      <c r="AQ2138" s="38"/>
    </row>
    <row r="2139" spans="43:43" x14ac:dyDescent="0.2">
      <c r="AQ2139" s="38"/>
    </row>
    <row r="2140" spans="43:43" x14ac:dyDescent="0.2">
      <c r="AQ2140" s="38"/>
    </row>
    <row r="2141" spans="43:43" x14ac:dyDescent="0.2">
      <c r="AQ2141" s="38"/>
    </row>
    <row r="2142" spans="43:43" x14ac:dyDescent="0.2">
      <c r="AQ2142" s="38"/>
    </row>
    <row r="2143" spans="43:43" x14ac:dyDescent="0.2">
      <c r="AQ2143" s="38"/>
    </row>
    <row r="2144" spans="43:43" x14ac:dyDescent="0.2">
      <c r="AQ2144" s="38"/>
    </row>
    <row r="2145" spans="43:43" x14ac:dyDescent="0.2">
      <c r="AQ2145" s="38"/>
    </row>
    <row r="2146" spans="43:43" x14ac:dyDescent="0.2">
      <c r="AQ2146" s="38"/>
    </row>
    <row r="2147" spans="43:43" x14ac:dyDescent="0.2">
      <c r="AQ2147" s="38"/>
    </row>
    <row r="2148" spans="43:43" x14ac:dyDescent="0.2">
      <c r="AQ2148" s="38"/>
    </row>
    <row r="2149" spans="43:43" x14ac:dyDescent="0.2">
      <c r="AQ2149" s="38"/>
    </row>
    <row r="2150" spans="43:43" x14ac:dyDescent="0.2">
      <c r="AQ2150" s="38"/>
    </row>
    <row r="2151" spans="43:43" x14ac:dyDescent="0.2">
      <c r="AQ2151" s="38"/>
    </row>
    <row r="2152" spans="43:43" x14ac:dyDescent="0.2">
      <c r="AQ2152" s="38"/>
    </row>
    <row r="2153" spans="43:43" x14ac:dyDescent="0.2">
      <c r="AQ2153" s="38"/>
    </row>
    <row r="2154" spans="43:43" x14ac:dyDescent="0.2">
      <c r="AQ2154" s="38"/>
    </row>
    <row r="2155" spans="43:43" x14ac:dyDescent="0.2">
      <c r="AQ2155" s="38"/>
    </row>
    <row r="2156" spans="43:43" x14ac:dyDescent="0.2">
      <c r="AQ2156" s="38"/>
    </row>
    <row r="2157" spans="43:43" x14ac:dyDescent="0.2">
      <c r="AQ2157" s="38"/>
    </row>
    <row r="2158" spans="43:43" x14ac:dyDescent="0.2">
      <c r="AQ2158" s="38"/>
    </row>
    <row r="2159" spans="43:43" x14ac:dyDescent="0.2">
      <c r="AQ2159" s="38"/>
    </row>
    <row r="2160" spans="43:43" x14ac:dyDescent="0.2">
      <c r="AQ2160" s="38"/>
    </row>
    <row r="2161" spans="43:43" x14ac:dyDescent="0.2">
      <c r="AQ2161" s="38"/>
    </row>
    <row r="2162" spans="43:43" x14ac:dyDescent="0.2">
      <c r="AQ2162" s="38"/>
    </row>
    <row r="2163" spans="43:43" x14ac:dyDescent="0.2">
      <c r="AQ2163" s="38"/>
    </row>
    <row r="2164" spans="43:43" x14ac:dyDescent="0.2">
      <c r="AQ2164" s="38"/>
    </row>
    <row r="2165" spans="43:43" x14ac:dyDescent="0.2">
      <c r="AQ2165" s="38"/>
    </row>
    <row r="2166" spans="43:43" x14ac:dyDescent="0.2">
      <c r="AQ2166" s="38"/>
    </row>
    <row r="2167" spans="43:43" x14ac:dyDescent="0.2">
      <c r="AQ2167" s="38"/>
    </row>
    <row r="2168" spans="43:43" x14ac:dyDescent="0.2">
      <c r="AQ2168" s="38"/>
    </row>
    <row r="2169" spans="43:43" x14ac:dyDescent="0.2">
      <c r="AQ2169" s="38"/>
    </row>
    <row r="2170" spans="43:43" x14ac:dyDescent="0.2">
      <c r="AQ2170" s="38"/>
    </row>
    <row r="2171" spans="43:43" x14ac:dyDescent="0.2">
      <c r="AQ2171" s="38"/>
    </row>
    <row r="2172" spans="43:43" x14ac:dyDescent="0.2">
      <c r="AQ2172" s="38"/>
    </row>
    <row r="2173" spans="43:43" x14ac:dyDescent="0.2">
      <c r="AQ2173" s="38"/>
    </row>
    <row r="2174" spans="43:43" x14ac:dyDescent="0.2">
      <c r="AQ2174" s="38"/>
    </row>
    <row r="2175" spans="43:43" x14ac:dyDescent="0.2">
      <c r="AQ2175" s="38"/>
    </row>
    <row r="2176" spans="43:43" x14ac:dyDescent="0.2">
      <c r="AQ2176" s="38"/>
    </row>
    <row r="2177" spans="43:43" x14ac:dyDescent="0.2">
      <c r="AQ2177" s="38"/>
    </row>
    <row r="2178" spans="43:43" x14ac:dyDescent="0.2">
      <c r="AQ2178" s="38"/>
    </row>
    <row r="2179" spans="43:43" x14ac:dyDescent="0.2">
      <c r="AQ2179" s="38"/>
    </row>
    <row r="2180" spans="43:43" x14ac:dyDescent="0.2">
      <c r="AQ2180" s="38"/>
    </row>
    <row r="2181" spans="43:43" x14ac:dyDescent="0.2">
      <c r="AQ2181" s="38"/>
    </row>
    <row r="2182" spans="43:43" x14ac:dyDescent="0.2">
      <c r="AQ2182" s="38"/>
    </row>
    <row r="2183" spans="43:43" x14ac:dyDescent="0.2">
      <c r="AQ2183" s="38"/>
    </row>
    <row r="2184" spans="43:43" x14ac:dyDescent="0.2">
      <c r="AQ2184" s="38"/>
    </row>
    <row r="2185" spans="43:43" x14ac:dyDescent="0.2">
      <c r="AQ2185" s="38"/>
    </row>
    <row r="2186" spans="43:43" x14ac:dyDescent="0.2">
      <c r="AQ2186" s="38"/>
    </row>
    <row r="2187" spans="43:43" x14ac:dyDescent="0.2">
      <c r="AQ2187" s="38"/>
    </row>
    <row r="2188" spans="43:43" x14ac:dyDescent="0.2">
      <c r="AQ2188" s="38"/>
    </row>
    <row r="2189" spans="43:43" x14ac:dyDescent="0.2">
      <c r="AQ2189" s="38"/>
    </row>
    <row r="2190" spans="43:43" x14ac:dyDescent="0.2">
      <c r="AQ2190" s="38"/>
    </row>
    <row r="2191" spans="43:43" x14ac:dyDescent="0.2">
      <c r="AQ2191" s="38"/>
    </row>
    <row r="2192" spans="43:43" x14ac:dyDescent="0.2">
      <c r="AQ2192" s="38"/>
    </row>
    <row r="2193" spans="43:43" x14ac:dyDescent="0.2">
      <c r="AQ2193" s="38"/>
    </row>
    <row r="2194" spans="43:43" x14ac:dyDescent="0.2">
      <c r="AQ2194" s="38"/>
    </row>
    <row r="2195" spans="43:43" x14ac:dyDescent="0.2">
      <c r="AQ2195" s="38"/>
    </row>
    <row r="2196" spans="43:43" x14ac:dyDescent="0.2">
      <c r="AQ2196" s="38"/>
    </row>
    <row r="2197" spans="43:43" x14ac:dyDescent="0.2">
      <c r="AQ2197" s="38"/>
    </row>
    <row r="2198" spans="43:43" x14ac:dyDescent="0.2">
      <c r="AQ2198" s="38"/>
    </row>
    <row r="2199" spans="43:43" x14ac:dyDescent="0.2">
      <c r="AQ2199" s="38"/>
    </row>
    <row r="2200" spans="43:43" x14ac:dyDescent="0.2">
      <c r="AQ2200" s="38"/>
    </row>
    <row r="2201" spans="43:43" x14ac:dyDescent="0.2">
      <c r="AQ2201" s="38"/>
    </row>
    <row r="2202" spans="43:43" x14ac:dyDescent="0.2">
      <c r="AQ2202" s="38"/>
    </row>
    <row r="2203" spans="43:43" x14ac:dyDescent="0.2">
      <c r="AQ2203" s="38"/>
    </row>
    <row r="2204" spans="43:43" x14ac:dyDescent="0.2">
      <c r="AQ2204" s="38"/>
    </row>
    <row r="2205" spans="43:43" x14ac:dyDescent="0.2">
      <c r="AQ2205" s="38"/>
    </row>
    <row r="2206" spans="43:43" x14ac:dyDescent="0.2">
      <c r="AQ2206" s="38"/>
    </row>
    <row r="2207" spans="43:43" x14ac:dyDescent="0.2">
      <c r="AQ2207" s="38"/>
    </row>
    <row r="2208" spans="43:43" x14ac:dyDescent="0.2">
      <c r="AQ2208" s="38"/>
    </row>
    <row r="2209" spans="43:43" x14ac:dyDescent="0.2">
      <c r="AQ2209" s="38"/>
    </row>
    <row r="2210" spans="43:43" x14ac:dyDescent="0.2">
      <c r="AQ2210" s="38"/>
    </row>
    <row r="2211" spans="43:43" x14ac:dyDescent="0.2">
      <c r="AQ2211" s="38"/>
    </row>
    <row r="2212" spans="43:43" x14ac:dyDescent="0.2">
      <c r="AQ2212" s="38"/>
    </row>
    <row r="2213" spans="43:43" x14ac:dyDescent="0.2">
      <c r="AQ2213" s="38"/>
    </row>
    <row r="2214" spans="43:43" x14ac:dyDescent="0.2">
      <c r="AQ2214" s="38"/>
    </row>
    <row r="2215" spans="43:43" x14ac:dyDescent="0.2">
      <c r="AQ2215" s="38"/>
    </row>
    <row r="2216" spans="43:43" x14ac:dyDescent="0.2">
      <c r="AQ2216" s="38"/>
    </row>
    <row r="2217" spans="43:43" x14ac:dyDescent="0.2">
      <c r="AQ2217" s="38"/>
    </row>
    <row r="2218" spans="43:43" x14ac:dyDescent="0.2">
      <c r="AQ2218" s="38"/>
    </row>
    <row r="2219" spans="43:43" x14ac:dyDescent="0.2">
      <c r="AQ2219" s="38"/>
    </row>
    <row r="2220" spans="43:43" x14ac:dyDescent="0.2">
      <c r="AQ2220" s="38"/>
    </row>
    <row r="2221" spans="43:43" x14ac:dyDescent="0.2">
      <c r="AQ2221" s="38"/>
    </row>
    <row r="2222" spans="43:43" x14ac:dyDescent="0.2">
      <c r="AQ2222" s="38"/>
    </row>
    <row r="2223" spans="43:43" x14ac:dyDescent="0.2">
      <c r="AQ2223" s="38"/>
    </row>
    <row r="2224" spans="43:43" x14ac:dyDescent="0.2">
      <c r="AQ2224" s="38"/>
    </row>
    <row r="2225" spans="43:43" x14ac:dyDescent="0.2">
      <c r="AQ2225" s="38"/>
    </row>
    <row r="2226" spans="43:43" x14ac:dyDescent="0.2">
      <c r="AQ2226" s="38"/>
    </row>
    <row r="2227" spans="43:43" x14ac:dyDescent="0.2">
      <c r="AQ2227" s="38"/>
    </row>
    <row r="2228" spans="43:43" x14ac:dyDescent="0.2">
      <c r="AQ2228" s="38"/>
    </row>
    <row r="2229" spans="43:43" x14ac:dyDescent="0.2">
      <c r="AQ2229" s="38"/>
    </row>
    <row r="2230" spans="43:43" x14ac:dyDescent="0.2">
      <c r="AQ2230" s="38"/>
    </row>
    <row r="2231" spans="43:43" x14ac:dyDescent="0.2">
      <c r="AQ2231" s="38"/>
    </row>
    <row r="2232" spans="43:43" x14ac:dyDescent="0.2">
      <c r="AQ2232" s="38"/>
    </row>
    <row r="2233" spans="43:43" x14ac:dyDescent="0.2">
      <c r="AQ2233" s="38"/>
    </row>
    <row r="2234" spans="43:43" x14ac:dyDescent="0.2">
      <c r="AQ2234" s="38"/>
    </row>
    <row r="2235" spans="43:43" x14ac:dyDescent="0.2">
      <c r="AQ2235" s="38"/>
    </row>
    <row r="2236" spans="43:43" x14ac:dyDescent="0.2">
      <c r="AQ2236" s="38"/>
    </row>
    <row r="2237" spans="43:43" x14ac:dyDescent="0.2">
      <c r="AQ2237" s="38"/>
    </row>
    <row r="2238" spans="43:43" x14ac:dyDescent="0.2">
      <c r="AQ2238" s="38"/>
    </row>
    <row r="2239" spans="43:43" x14ac:dyDescent="0.2">
      <c r="AQ2239" s="38"/>
    </row>
    <row r="2240" spans="43:43" x14ac:dyDescent="0.2">
      <c r="AQ2240" s="38"/>
    </row>
    <row r="2241" spans="43:43" x14ac:dyDescent="0.2">
      <c r="AQ2241" s="38"/>
    </row>
    <row r="2242" spans="43:43" x14ac:dyDescent="0.2">
      <c r="AQ2242" s="38"/>
    </row>
    <row r="2243" spans="43:43" x14ac:dyDescent="0.2">
      <c r="AQ2243" s="38"/>
    </row>
    <row r="2244" spans="43:43" x14ac:dyDescent="0.2">
      <c r="AQ2244" s="38"/>
    </row>
    <row r="2245" spans="43:43" x14ac:dyDescent="0.2">
      <c r="AQ2245" s="38"/>
    </row>
    <row r="2246" spans="43:43" x14ac:dyDescent="0.2">
      <c r="AQ2246" s="38"/>
    </row>
    <row r="2247" spans="43:43" x14ac:dyDescent="0.2">
      <c r="AQ2247" s="38"/>
    </row>
    <row r="2248" spans="43:43" x14ac:dyDescent="0.2">
      <c r="AQ2248" s="38"/>
    </row>
    <row r="2249" spans="43:43" x14ac:dyDescent="0.2">
      <c r="AQ2249" s="38"/>
    </row>
    <row r="2250" spans="43:43" x14ac:dyDescent="0.2">
      <c r="AQ2250" s="38"/>
    </row>
    <row r="2251" spans="43:43" x14ac:dyDescent="0.2">
      <c r="AQ2251" s="38"/>
    </row>
    <row r="2252" spans="43:43" x14ac:dyDescent="0.2">
      <c r="AQ2252" s="38"/>
    </row>
    <row r="2253" spans="43:43" x14ac:dyDescent="0.2">
      <c r="AQ2253" s="38"/>
    </row>
    <row r="2254" spans="43:43" x14ac:dyDescent="0.2">
      <c r="AQ2254" s="38"/>
    </row>
    <row r="2255" spans="43:43" x14ac:dyDescent="0.2">
      <c r="AQ2255" s="38"/>
    </row>
    <row r="2256" spans="43:43" x14ac:dyDescent="0.2">
      <c r="AQ2256" s="38"/>
    </row>
    <row r="2257" spans="43:43" x14ac:dyDescent="0.2">
      <c r="AQ2257" s="38"/>
    </row>
    <row r="2258" spans="43:43" x14ac:dyDescent="0.2">
      <c r="AQ2258" s="38"/>
    </row>
    <row r="2259" spans="43:43" x14ac:dyDescent="0.2">
      <c r="AQ2259" s="38"/>
    </row>
    <row r="2260" spans="43:43" x14ac:dyDescent="0.2">
      <c r="AQ2260" s="38"/>
    </row>
    <row r="2261" spans="43:43" x14ac:dyDescent="0.2">
      <c r="AQ2261" s="38"/>
    </row>
    <row r="2262" spans="43:43" x14ac:dyDescent="0.2">
      <c r="AQ2262" s="38"/>
    </row>
    <row r="2263" spans="43:43" x14ac:dyDescent="0.2">
      <c r="AQ2263" s="38"/>
    </row>
    <row r="2264" spans="43:43" x14ac:dyDescent="0.2">
      <c r="AQ2264" s="38"/>
    </row>
    <row r="2265" spans="43:43" x14ac:dyDescent="0.2">
      <c r="AQ2265" s="38"/>
    </row>
    <row r="2266" spans="43:43" x14ac:dyDescent="0.2">
      <c r="AQ2266" s="38"/>
    </row>
    <row r="2267" spans="43:43" x14ac:dyDescent="0.2">
      <c r="AQ2267" s="38"/>
    </row>
    <row r="2268" spans="43:43" x14ac:dyDescent="0.2">
      <c r="AQ2268" s="38"/>
    </row>
    <row r="2269" spans="43:43" x14ac:dyDescent="0.2">
      <c r="AQ2269" s="38"/>
    </row>
    <row r="2270" spans="43:43" x14ac:dyDescent="0.2">
      <c r="AQ2270" s="38"/>
    </row>
    <row r="2271" spans="43:43" x14ac:dyDescent="0.2">
      <c r="AQ2271" s="38"/>
    </row>
    <row r="2272" spans="43:43" x14ac:dyDescent="0.2">
      <c r="AQ2272" s="38"/>
    </row>
    <row r="2273" spans="43:43" x14ac:dyDescent="0.2">
      <c r="AQ2273" s="38"/>
    </row>
    <row r="2274" spans="43:43" x14ac:dyDescent="0.2">
      <c r="AQ2274" s="38"/>
    </row>
    <row r="2275" spans="43:43" x14ac:dyDescent="0.2">
      <c r="AQ2275" s="38"/>
    </row>
    <row r="2276" spans="43:43" x14ac:dyDescent="0.2">
      <c r="AQ2276" s="38"/>
    </row>
    <row r="2277" spans="43:43" x14ac:dyDescent="0.2">
      <c r="AQ2277" s="38"/>
    </row>
    <row r="2278" spans="43:43" x14ac:dyDescent="0.2">
      <c r="AQ2278" s="38"/>
    </row>
    <row r="2279" spans="43:43" x14ac:dyDescent="0.2">
      <c r="AQ2279" s="38"/>
    </row>
    <row r="2280" spans="43:43" x14ac:dyDescent="0.2">
      <c r="AQ2280" s="38"/>
    </row>
    <row r="2281" spans="43:43" x14ac:dyDescent="0.2">
      <c r="AQ2281" s="38"/>
    </row>
    <row r="2282" spans="43:43" x14ac:dyDescent="0.2">
      <c r="AQ2282" s="38"/>
    </row>
    <row r="2283" spans="43:43" x14ac:dyDescent="0.2">
      <c r="AQ2283" s="38"/>
    </row>
    <row r="2284" spans="43:43" x14ac:dyDescent="0.2">
      <c r="AQ2284" s="38"/>
    </row>
    <row r="2285" spans="43:43" x14ac:dyDescent="0.2">
      <c r="AQ2285" s="38"/>
    </row>
    <row r="2286" spans="43:43" x14ac:dyDescent="0.2">
      <c r="AQ2286" s="38"/>
    </row>
    <row r="2287" spans="43:43" x14ac:dyDescent="0.2">
      <c r="AQ2287" s="38"/>
    </row>
    <row r="2288" spans="43:43" x14ac:dyDescent="0.2">
      <c r="AQ2288" s="38"/>
    </row>
    <row r="2289" spans="43:43" x14ac:dyDescent="0.2">
      <c r="AQ2289" s="38"/>
    </row>
    <row r="2290" spans="43:43" x14ac:dyDescent="0.2">
      <c r="AQ2290" s="38"/>
    </row>
    <row r="2291" spans="43:43" x14ac:dyDescent="0.2">
      <c r="AQ2291" s="38"/>
    </row>
    <row r="2292" spans="43:43" x14ac:dyDescent="0.2">
      <c r="AQ2292" s="38"/>
    </row>
    <row r="2293" spans="43:43" x14ac:dyDescent="0.2">
      <c r="AQ2293" s="38"/>
    </row>
    <row r="2294" spans="43:43" x14ac:dyDescent="0.2">
      <c r="AQ2294" s="38"/>
    </row>
    <row r="2295" spans="43:43" x14ac:dyDescent="0.2">
      <c r="AQ2295" s="38"/>
    </row>
    <row r="2296" spans="43:43" x14ac:dyDescent="0.2">
      <c r="AQ2296" s="38"/>
    </row>
    <row r="2297" spans="43:43" x14ac:dyDescent="0.2">
      <c r="AQ2297" s="38"/>
    </row>
    <row r="2298" spans="43:43" x14ac:dyDescent="0.2">
      <c r="AQ2298" s="38"/>
    </row>
    <row r="2299" spans="43:43" x14ac:dyDescent="0.2">
      <c r="AQ2299" s="38"/>
    </row>
    <row r="2300" spans="43:43" x14ac:dyDescent="0.2">
      <c r="AQ2300" s="38"/>
    </row>
    <row r="2301" spans="43:43" x14ac:dyDescent="0.2">
      <c r="AQ2301" s="38"/>
    </row>
    <row r="2302" spans="43:43" x14ac:dyDescent="0.2">
      <c r="AQ2302" s="38"/>
    </row>
    <row r="2303" spans="43:43" x14ac:dyDescent="0.2">
      <c r="AQ2303" s="38"/>
    </row>
    <row r="2304" spans="43:43" x14ac:dyDescent="0.2">
      <c r="AQ2304" s="38"/>
    </row>
    <row r="2305" spans="43:43" x14ac:dyDescent="0.2">
      <c r="AQ2305" s="38"/>
    </row>
    <row r="2306" spans="43:43" x14ac:dyDescent="0.2">
      <c r="AQ2306" s="38"/>
    </row>
    <row r="2307" spans="43:43" x14ac:dyDescent="0.2">
      <c r="AQ2307" s="38"/>
    </row>
    <row r="2308" spans="43:43" x14ac:dyDescent="0.2">
      <c r="AQ2308" s="38"/>
    </row>
    <row r="2309" spans="43:43" x14ac:dyDescent="0.2">
      <c r="AQ2309" s="38"/>
    </row>
    <row r="2310" spans="43:43" x14ac:dyDescent="0.2">
      <c r="AQ2310" s="38"/>
    </row>
    <row r="2311" spans="43:43" x14ac:dyDescent="0.2">
      <c r="AQ2311" s="38"/>
    </row>
    <row r="2312" spans="43:43" x14ac:dyDescent="0.2">
      <c r="AQ2312" s="38"/>
    </row>
    <row r="2313" spans="43:43" x14ac:dyDescent="0.2">
      <c r="AQ2313" s="38"/>
    </row>
    <row r="2314" spans="43:43" x14ac:dyDescent="0.2">
      <c r="AQ2314" s="38"/>
    </row>
    <row r="2315" spans="43:43" x14ac:dyDescent="0.2">
      <c r="AQ2315" s="38"/>
    </row>
    <row r="2316" spans="43:43" x14ac:dyDescent="0.2">
      <c r="AQ2316" s="38"/>
    </row>
    <row r="2317" spans="43:43" x14ac:dyDescent="0.2">
      <c r="AQ2317" s="38"/>
    </row>
    <row r="2318" spans="43:43" x14ac:dyDescent="0.2">
      <c r="AQ2318" s="38"/>
    </row>
    <row r="2319" spans="43:43" x14ac:dyDescent="0.2">
      <c r="AQ2319" s="38"/>
    </row>
    <row r="2320" spans="43:43" x14ac:dyDescent="0.2">
      <c r="AQ2320" s="38"/>
    </row>
    <row r="2321" spans="43:43" x14ac:dyDescent="0.2">
      <c r="AQ2321" s="38"/>
    </row>
    <row r="2322" spans="43:43" x14ac:dyDescent="0.2">
      <c r="AQ2322" s="38"/>
    </row>
    <row r="2323" spans="43:43" x14ac:dyDescent="0.2">
      <c r="AQ2323" s="38"/>
    </row>
    <row r="2324" spans="43:43" x14ac:dyDescent="0.2">
      <c r="AQ2324" s="38"/>
    </row>
    <row r="2325" spans="43:43" x14ac:dyDescent="0.2">
      <c r="AQ2325" s="38"/>
    </row>
    <row r="2326" spans="43:43" x14ac:dyDescent="0.2">
      <c r="AQ2326" s="38"/>
    </row>
    <row r="2327" spans="43:43" x14ac:dyDescent="0.2">
      <c r="AQ2327" s="38"/>
    </row>
    <row r="2328" spans="43:43" x14ac:dyDescent="0.2">
      <c r="AQ2328" s="38"/>
    </row>
    <row r="2329" spans="43:43" x14ac:dyDescent="0.2">
      <c r="AQ2329" s="38"/>
    </row>
    <row r="2330" spans="43:43" x14ac:dyDescent="0.2">
      <c r="AQ2330" s="38"/>
    </row>
    <row r="2331" spans="43:43" x14ac:dyDescent="0.2">
      <c r="AQ2331" s="38"/>
    </row>
    <row r="2332" spans="43:43" x14ac:dyDescent="0.2">
      <c r="AQ2332" s="38"/>
    </row>
    <row r="2333" spans="43:43" x14ac:dyDescent="0.2">
      <c r="AQ2333" s="38"/>
    </row>
    <row r="2334" spans="43:43" x14ac:dyDescent="0.2">
      <c r="AQ2334" s="38"/>
    </row>
    <row r="2335" spans="43:43" x14ac:dyDescent="0.2">
      <c r="AQ2335" s="38"/>
    </row>
    <row r="2336" spans="43:43" x14ac:dyDescent="0.2">
      <c r="AQ2336" s="38"/>
    </row>
    <row r="2337" spans="43:43" x14ac:dyDescent="0.2">
      <c r="AQ2337" s="38"/>
    </row>
    <row r="2338" spans="43:43" x14ac:dyDescent="0.2">
      <c r="AQ2338" s="38"/>
    </row>
    <row r="2339" spans="43:43" x14ac:dyDescent="0.2">
      <c r="AQ2339" s="38"/>
    </row>
    <row r="2340" spans="43:43" x14ac:dyDescent="0.2">
      <c r="AQ2340" s="38"/>
    </row>
    <row r="2341" spans="43:43" x14ac:dyDescent="0.2">
      <c r="AQ2341" s="38"/>
    </row>
    <row r="2342" spans="43:43" x14ac:dyDescent="0.2">
      <c r="AQ2342" s="38"/>
    </row>
    <row r="2343" spans="43:43" x14ac:dyDescent="0.2">
      <c r="AQ2343" s="38"/>
    </row>
    <row r="2344" spans="43:43" x14ac:dyDescent="0.2">
      <c r="AQ2344" s="38"/>
    </row>
    <row r="2345" spans="43:43" x14ac:dyDescent="0.2">
      <c r="AQ2345" s="38"/>
    </row>
    <row r="2346" spans="43:43" x14ac:dyDescent="0.2">
      <c r="AQ2346" s="38"/>
    </row>
    <row r="2347" spans="43:43" x14ac:dyDescent="0.2">
      <c r="AQ2347" s="38"/>
    </row>
    <row r="2348" spans="43:43" x14ac:dyDescent="0.2">
      <c r="AQ2348" s="38"/>
    </row>
    <row r="2349" spans="43:43" x14ac:dyDescent="0.2">
      <c r="AQ2349" s="38"/>
    </row>
    <row r="2350" spans="43:43" x14ac:dyDescent="0.2">
      <c r="AQ2350" s="38"/>
    </row>
    <row r="2351" spans="43:43" x14ac:dyDescent="0.2">
      <c r="AQ2351" s="38"/>
    </row>
    <row r="2352" spans="43:43" x14ac:dyDescent="0.2">
      <c r="AQ2352" s="38"/>
    </row>
    <row r="2353" spans="43:43" x14ac:dyDescent="0.2">
      <c r="AQ2353" s="38"/>
    </row>
    <row r="2354" spans="43:43" x14ac:dyDescent="0.2">
      <c r="AQ2354" s="38"/>
    </row>
    <row r="2355" spans="43:43" x14ac:dyDescent="0.2">
      <c r="AQ2355" s="38"/>
    </row>
    <row r="2356" spans="43:43" x14ac:dyDescent="0.2">
      <c r="AQ2356" s="38"/>
    </row>
    <row r="2357" spans="43:43" x14ac:dyDescent="0.2">
      <c r="AQ2357" s="38"/>
    </row>
    <row r="2358" spans="43:43" x14ac:dyDescent="0.2">
      <c r="AQ2358" s="38"/>
    </row>
    <row r="2359" spans="43:43" x14ac:dyDescent="0.2">
      <c r="AQ2359" s="38"/>
    </row>
    <row r="2360" spans="43:43" x14ac:dyDescent="0.2">
      <c r="AQ2360" s="38"/>
    </row>
    <row r="2361" spans="43:43" x14ac:dyDescent="0.2">
      <c r="AQ2361" s="38"/>
    </row>
    <row r="2362" spans="43:43" x14ac:dyDescent="0.2">
      <c r="AQ2362" s="38"/>
    </row>
    <row r="2363" spans="43:43" x14ac:dyDescent="0.2">
      <c r="AQ2363" s="38"/>
    </row>
    <row r="2364" spans="43:43" x14ac:dyDescent="0.2">
      <c r="AQ2364" s="38"/>
    </row>
  </sheetData>
  <phoneticPr fontId="0" type="noConversion"/>
  <pageMargins left="0.5" right="0.5" top="0.5" bottom="0.5" header="0.5" footer="0.5"/>
  <pageSetup scale="70" orientation="portrait" r:id="rId1"/>
  <headerFooter alignWithMargins="0"/>
  <rowBreaks count="1" manualBreakCount="1">
    <brk id="69" max="16383" man="1"/>
  </rowBreaks>
  <colBreaks count="5" manualBreakCount="5">
    <brk id="7" max="121" man="1"/>
    <brk id="12" max="121" man="1"/>
    <brk id="17" max="121" man="1"/>
    <brk id="22" max="1048575" man="1"/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O22" sqref="O22"/>
    </sheetView>
  </sheetViews>
  <sheetFormatPr defaultRowHeight="15" x14ac:dyDescent="0.2"/>
  <sheetData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M10:O20"/>
  <sheetViews>
    <sheetView workbookViewId="0">
      <selection activeCell="L1" sqref="B1:L1048576"/>
    </sheetView>
  </sheetViews>
  <sheetFormatPr defaultRowHeight="15" x14ac:dyDescent="0.2"/>
  <cols>
    <col min="13" max="13" width="25.21875" bestFit="1" customWidth="1"/>
    <col min="14" max="14" width="11.5546875" bestFit="1" customWidth="1"/>
    <col min="15" max="15" width="9.77734375" customWidth="1"/>
  </cols>
  <sheetData>
    <row r="10" spans="13:15" x14ac:dyDescent="0.2">
      <c r="M10" s="1"/>
      <c r="N10" s="44"/>
      <c r="O10" s="91"/>
    </row>
    <row r="11" spans="13:15" x14ac:dyDescent="0.2">
      <c r="M11" s="1"/>
      <c r="N11" s="55"/>
      <c r="O11" s="91"/>
    </row>
    <row r="12" spans="13:15" x14ac:dyDescent="0.2">
      <c r="M12" s="1"/>
      <c r="N12" s="55"/>
      <c r="O12" s="91"/>
    </row>
    <row r="13" spans="13:15" x14ac:dyDescent="0.2">
      <c r="M13" s="1"/>
      <c r="N13" s="55"/>
      <c r="O13" s="91"/>
    </row>
    <row r="14" spans="13:15" x14ac:dyDescent="0.2">
      <c r="M14" s="1"/>
      <c r="N14" s="55"/>
      <c r="O14" s="91"/>
    </row>
    <row r="15" spans="13:15" x14ac:dyDescent="0.2">
      <c r="M15" s="1"/>
      <c r="N15" s="55"/>
      <c r="O15" s="91"/>
    </row>
    <row r="16" spans="13:15" x14ac:dyDescent="0.2">
      <c r="M16" s="1"/>
      <c r="N16" s="92"/>
      <c r="O16" s="91"/>
    </row>
    <row r="17" spans="13:15" x14ac:dyDescent="0.2">
      <c r="M17" s="1"/>
      <c r="N17" s="92"/>
      <c r="O17" s="91"/>
    </row>
    <row r="18" spans="13:15" x14ac:dyDescent="0.2">
      <c r="M18" s="1"/>
      <c r="N18" s="93"/>
      <c r="O18" s="91"/>
    </row>
    <row r="19" spans="13:15" x14ac:dyDescent="0.2">
      <c r="M19" s="1"/>
      <c r="N19" s="92"/>
      <c r="O19" s="91"/>
    </row>
    <row r="20" spans="13:15" x14ac:dyDescent="0.2">
      <c r="N20" s="36"/>
    </row>
  </sheetData>
  <pageMargins left="0.7" right="0.7" top="0.75" bottom="0.75" header="0.3" footer="0.3"/>
  <pageSetup scale="79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A</vt:lpstr>
      <vt:lpstr>Pass. Per Rev. Hr.</vt:lpstr>
      <vt:lpstr>Revenue Sources</vt:lpstr>
      <vt:lpstr>A!Print_Area</vt:lpstr>
      <vt:lpstr>'Revenue Sources'!Print_Area</vt:lpstr>
      <vt:lpstr>A!Print_Area_MI</vt:lpstr>
      <vt:lpstr>A!Print_Titles</vt:lpstr>
      <vt:lpstr>A!Print_Titles_MI</vt:lpstr>
    </vt:vector>
  </TitlesOfParts>
  <Company>City of Ames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Rob.Jennings</cp:lastModifiedBy>
  <cp:lastPrinted>2021-08-16T15:17:19Z</cp:lastPrinted>
  <dcterms:created xsi:type="dcterms:W3CDTF">2003-06-27T16:54:29Z</dcterms:created>
  <dcterms:modified xsi:type="dcterms:W3CDTF">2021-10-07T16:53:33Z</dcterms:modified>
</cp:coreProperties>
</file>